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525" windowHeight="7065" activeTab="0"/>
  </bookViews>
  <sheets>
    <sheet name="Main" sheetId="1" r:id="rId1"/>
    <sheet name="EC3" sheetId="2" state="hidden" r:id="rId2"/>
    <sheet name="USWC via SIN" sheetId="3" r:id="rId3"/>
    <sheet name="USEC via CMP" sheetId="4" r:id="rId4"/>
    <sheet name="EC4 (HAIAN)" sheetId="5" state="hidden" r:id="rId5"/>
    <sheet name="EC5 (HAIAN)" sheetId="6" state="hidden" r:id="rId6"/>
    <sheet name="PS4" sheetId="7" state="hidden" r:id="rId7"/>
    <sheet name="PS7" sheetId="8" state="hidden" r:id="rId8"/>
    <sheet name="USEC via SIN" sheetId="9" r:id="rId9"/>
    <sheet name="USWC via CMP" sheetId="10" r:id="rId10"/>
    <sheet name="EU via SIN" sheetId="11" r:id="rId11"/>
    <sheet name="EU via CMP" sheetId="12" r:id="rId12"/>
    <sheet name="PN2 " sheetId="13" r:id="rId13"/>
    <sheet name="JAPAN via HKG" sheetId="14" r:id="rId14"/>
    <sheet name="JAPAN via CMP" sheetId="15" r:id="rId15"/>
    <sheet name="MED1_2" sheetId="16" r:id="rId16"/>
    <sheet name="MD3" sheetId="17" r:id="rId17"/>
    <sheet name="INTRA ASIA" sheetId="18" r:id="rId18"/>
    <sheet name="ASIA GULF" sheetId="19" r:id="rId19"/>
    <sheet name="OCEANIA" sheetId="20" r:id="rId20"/>
  </sheets>
  <externalReferences>
    <externalReference r:id="rId23"/>
  </externalReferences>
  <definedNames>
    <definedName name="Date01">'[1]Main page'!$I$39</definedName>
    <definedName name="Date02">'[1]Main page'!$K$39</definedName>
    <definedName name="_xlnm.Print_Area" localSheetId="18">'ASIA GULF'!$A$1:$N$45</definedName>
    <definedName name="_xlnm.Print_Area" localSheetId="1">'EC3'!$A$1:$L$31</definedName>
    <definedName name="_xlnm.Print_Area" localSheetId="4">'EC4 (HAIAN)'!$A$1:$N$36</definedName>
    <definedName name="_xlnm.Print_Area" localSheetId="5">'EC5 (HAIAN)'!$A$1:$P$36</definedName>
    <definedName name="_xlnm.Print_Area" localSheetId="11">'EU via CMP'!$A$1:$O$43</definedName>
    <definedName name="_xlnm.Print_Area" localSheetId="10">'EU via SIN'!$A$1:$O$49</definedName>
    <definedName name="_xlnm.Print_Area" localSheetId="17">'INTRA ASIA'!$A$1:$P$52</definedName>
    <definedName name="_xlnm.Print_Area" localSheetId="13">'JAPAN via HKG'!$A$1:$X$75</definedName>
    <definedName name="_xlnm.Print_Area" localSheetId="16">'MD3'!$A$1:$O$44</definedName>
    <definedName name="_xlnm.Print_Area" localSheetId="15">'MED1_2'!$A$1:$Q$42</definedName>
    <definedName name="_xlnm.Print_Area" localSheetId="19">'OCEANIA'!$A$1:$S$43</definedName>
    <definedName name="_xlnm.Print_Area" localSheetId="12">'PN2 '!$A$1:$K$43</definedName>
    <definedName name="_xlnm.Print_Area" localSheetId="6">'PS4'!$A$1:$K$36</definedName>
    <definedName name="_xlnm.Print_Area" localSheetId="7">'PS7'!$A$1:$L$36</definedName>
    <definedName name="_xlnm.Print_Area" localSheetId="3">'USEC via CMP'!$A$1:$P$43</definedName>
    <definedName name="_xlnm.Print_Area" localSheetId="9">'USWC via CMP'!$A$1:$M$43</definedName>
  </definedNames>
  <calcPr fullCalcOnLoad="1"/>
</workbook>
</file>

<file path=xl/sharedStrings.xml><?xml version="1.0" encoding="utf-8"?>
<sst xmlns="http://schemas.openxmlformats.org/spreadsheetml/2006/main" count="2520" uniqueCount="749">
  <si>
    <t>https://vn.one-line.com/standard-page/sailing-schedules</t>
  </si>
  <si>
    <t>Schedule Da Nang export to</t>
  </si>
  <si>
    <r>
      <rPr>
        <b/>
        <sz val="10"/>
        <color indexed="22"/>
        <rFont val="Arial"/>
        <family val="2"/>
      </rPr>
      <t>United States/Canada</t>
    </r>
    <r>
      <rPr>
        <sz val="10"/>
        <color indexed="22"/>
        <rFont val="Arial"/>
        <family val="2"/>
      </rPr>
      <t xml:space="preserve"> </t>
    </r>
  </si>
  <si>
    <t>(Service to USEC via CMP)</t>
  </si>
  <si>
    <t>Schedule is subject to changes with/without prior notice.</t>
  </si>
  <si>
    <t>(Service to USEC via SIN)</t>
  </si>
  <si>
    <t>CONTACT US</t>
  </si>
  <si>
    <t>(Service to USWC via CMP)</t>
  </si>
  <si>
    <t>Ocean Network Express (Vietnam) Co., Ltd - Da Nang Branch</t>
  </si>
  <si>
    <t>(Service to USWC via SIN)</t>
  </si>
  <si>
    <t xml:space="preserve">7th Floor, One Opera Hotel Tower, 115 Nguyen Van Linh Street, </t>
  </si>
  <si>
    <t>(Service to CANADA - PN2)</t>
  </si>
  <si>
    <t>Nam Duong Ward, Hai Chau District, Da Nang City, Viet Nam.</t>
  </si>
  <si>
    <t>(Service to JAPAN via HKG)</t>
  </si>
  <si>
    <t>Tel: (+84) 236-4458-200</t>
  </si>
  <si>
    <t>(Service to JAPAN via CMP)</t>
  </si>
  <si>
    <t>Website: www.one-line.com</t>
  </si>
  <si>
    <t>(Service to EUROPEAN VIA CMP)</t>
  </si>
  <si>
    <t>Email: VN.DADONE@one-line.com</t>
  </si>
  <si>
    <t>(Service to EUROPEAN VIA SIN)</t>
  </si>
  <si>
    <t>(Service to OCEANIA)</t>
  </si>
  <si>
    <t>(Service to INTRA ASIA)</t>
  </si>
  <si>
    <t>(Service to ASIA GULF)</t>
  </si>
  <si>
    <t>(Service to WMEDBP _ MED 1-2)</t>
  </si>
  <si>
    <t>(Service to EMEDBP _ MED3)</t>
  </si>
  <si>
    <t xml:space="preserve">    HAIPHONG - NORTH AMERICA</t>
  </si>
  <si>
    <t>JVH - EC3 : EAST COAST 3</t>
  </si>
  <si>
    <t>Vessel</t>
  </si>
  <si>
    <t>Vessel Code</t>
  </si>
  <si>
    <t>VOY</t>
  </si>
  <si>
    <t>ETD</t>
  </si>
  <si>
    <t>ETA</t>
  </si>
  <si>
    <t>Connecting vessel</t>
  </si>
  <si>
    <t>SAVANNAH, GA</t>
  </si>
  <si>
    <t>JACKSONVILLE, FL</t>
  </si>
  <si>
    <t>NORFOLK, VA</t>
  </si>
  <si>
    <t>DA NANG</t>
  </si>
  <si>
    <t>KAOHSIUNG</t>
  </si>
  <si>
    <t>USSAV</t>
  </si>
  <si>
    <t>USJAX</t>
  </si>
  <si>
    <t>USORF</t>
  </si>
  <si>
    <t>WED</t>
  </si>
  <si>
    <t>FRI</t>
  </si>
  <si>
    <t>THU/FRI</t>
  </si>
  <si>
    <t>MON/WED</t>
  </si>
  <si>
    <t>WED/THU</t>
  </si>
  <si>
    <t>SAT/MON</t>
  </si>
  <si>
    <t>BREMEN EXPRESS</t>
  </si>
  <si>
    <t>BRXT</t>
  </si>
  <si>
    <t>SUZURAN</t>
  </si>
  <si>
    <t>SZRT</t>
  </si>
  <si>
    <t>0384N</t>
  </si>
  <si>
    <t>OSAKA EXPRESS</t>
  </si>
  <si>
    <t>OSET</t>
  </si>
  <si>
    <t>SUMIRE</t>
  </si>
  <si>
    <t>SMRT</t>
  </si>
  <si>
    <t>0245N</t>
  </si>
  <si>
    <t>BUDAPEST EXPRESS</t>
  </si>
  <si>
    <t>BUXT</t>
  </si>
  <si>
    <t>SATSUKI</t>
  </si>
  <si>
    <t>STKT</t>
  </si>
  <si>
    <t>0364N</t>
  </si>
  <si>
    <t>YM UPSURGENCE</t>
  </si>
  <si>
    <t>YUCT</t>
  </si>
  <si>
    <t>0385N</t>
  </si>
  <si>
    <t>TO BE NOMINATED</t>
  </si>
  <si>
    <t>7C8T</t>
  </si>
  <si>
    <t>0246N</t>
  </si>
  <si>
    <t>YM ULTIMATE</t>
  </si>
  <si>
    <t>YUMT</t>
  </si>
  <si>
    <t>0365N</t>
  </si>
  <si>
    <t>7C9T</t>
  </si>
  <si>
    <t>0386N</t>
  </si>
  <si>
    <t>YM UNISON</t>
  </si>
  <si>
    <t>YUST</t>
  </si>
  <si>
    <t>0247N</t>
  </si>
  <si>
    <t>CZECH</t>
  </si>
  <si>
    <t>CZIT</t>
  </si>
  <si>
    <t>0366N</t>
  </si>
  <si>
    <t>YM UNITY</t>
  </si>
  <si>
    <t>UNYT</t>
  </si>
  <si>
    <t>0387N</t>
  </si>
  <si>
    <t>0248N</t>
  </si>
  <si>
    <t>0367N</t>
  </si>
  <si>
    <t>0388N</t>
  </si>
  <si>
    <t>CY CUT OFF TIME</t>
  </si>
  <si>
    <t>TBA</t>
  </si>
  <si>
    <r>
      <rPr>
        <b/>
        <sz val="26"/>
        <color indexed="63"/>
        <rFont val="Times New Roman"/>
        <family val="1"/>
      </rPr>
      <t xml:space="preserve">                     </t>
    </r>
    <r>
      <rPr>
        <b/>
        <sz val="26"/>
        <color indexed="14"/>
        <rFont val="Times New Roman"/>
        <family val="1"/>
      </rPr>
      <t xml:space="preserve">  DA NANG - WEST AMERICA</t>
    </r>
  </si>
  <si>
    <t>Lane</t>
  </si>
  <si>
    <t>Code</t>
  </si>
  <si>
    <t>LONG BEACH</t>
  </si>
  <si>
    <t>LOS ANGELES</t>
  </si>
  <si>
    <t>OAKLAND, CA</t>
  </si>
  <si>
    <t>QUI NHON</t>
  </si>
  <si>
    <t>SINGAPORE</t>
  </si>
  <si>
    <t>USLGB</t>
  </si>
  <si>
    <t>USLAX</t>
  </si>
  <si>
    <t>USOAK</t>
  </si>
  <si>
    <t>SUN</t>
  </si>
  <si>
    <t>MON</t>
  </si>
  <si>
    <t>SINAR BANDUNG</t>
  </si>
  <si>
    <t>715S</t>
  </si>
  <si>
    <t>PS3</t>
  </si>
  <si>
    <t>ONE COMMITMENT</t>
  </si>
  <si>
    <t>MITT0053E</t>
  </si>
  <si>
    <t>FP2</t>
  </si>
  <si>
    <t>YM WELLNESS</t>
  </si>
  <si>
    <t>WLLT0029E</t>
  </si>
  <si>
    <t>SINAR SOLO</t>
  </si>
  <si>
    <t>943S</t>
  </si>
  <si>
    <t>ONE COMPETENCE</t>
  </si>
  <si>
    <t>CETT0079E</t>
  </si>
  <si>
    <t>ONE MANHATTAN</t>
  </si>
  <si>
    <t>OTNT0028E</t>
  </si>
  <si>
    <t>SINAR BINTAN</t>
  </si>
  <si>
    <t>728S</t>
  </si>
  <si>
    <t>ONE CRANE</t>
  </si>
  <si>
    <t>CRET0020E</t>
  </si>
  <si>
    <t>717S</t>
  </si>
  <si>
    <t>ONE ALTAIR</t>
  </si>
  <si>
    <t>OTIT0057E</t>
  </si>
  <si>
    <t>ONE GRUS</t>
  </si>
  <si>
    <t>ONGT0012E</t>
  </si>
  <si>
    <t>945S</t>
  </si>
  <si>
    <t>ONE SWAN</t>
  </si>
  <si>
    <t>OSWT0018E</t>
  </si>
  <si>
    <t>730S</t>
  </si>
  <si>
    <t>ONE CONTINUITY</t>
  </si>
  <si>
    <t>OCNT0058E</t>
  </si>
  <si>
    <t>719S</t>
  </si>
  <si>
    <t>MOL CELEBRATION</t>
  </si>
  <si>
    <t>MEET0085E</t>
  </si>
  <si>
    <t>YM WELLSPRING</t>
  </si>
  <si>
    <t>WLPT0010E</t>
  </si>
  <si>
    <t>947S</t>
  </si>
  <si>
    <t>ONE COLUMBA</t>
  </si>
  <si>
    <t>OCBT0012E</t>
  </si>
  <si>
    <t>732S</t>
  </si>
  <si>
    <t>ONE CONTRIBUTION</t>
  </si>
  <si>
    <t>ONNT0048E</t>
  </si>
  <si>
    <t>721S</t>
  </si>
  <si>
    <t>ONE CYGNUS</t>
  </si>
  <si>
    <t>ONYT0010E</t>
  </si>
  <si>
    <t>714S</t>
  </si>
  <si>
    <t>SEASPAN ADONIS</t>
  </si>
  <si>
    <t>SADT0065E</t>
  </si>
  <si>
    <t>YM WHOLESOME</t>
  </si>
  <si>
    <t>YWHT0029E</t>
  </si>
  <si>
    <t>17:00 02 DAY ETD ADVANCE</t>
  </si>
  <si>
    <r>
      <rPr>
        <b/>
        <sz val="26"/>
        <color indexed="63"/>
        <rFont val="Times New Roman"/>
        <family val="1"/>
      </rPr>
      <t xml:space="preserve">                     </t>
    </r>
    <r>
      <rPr>
        <b/>
        <sz val="26"/>
        <color indexed="14"/>
        <rFont val="Times New Roman"/>
        <family val="1"/>
      </rPr>
      <t xml:space="preserve">  DA NANG - NORTH AMERICA</t>
    </r>
  </si>
  <si>
    <r>
      <rPr>
        <b/>
        <sz val="26"/>
        <color indexed="63"/>
        <rFont val="Times New Roman"/>
        <family val="1"/>
      </rPr>
      <t xml:space="preserve">                     </t>
    </r>
    <r>
      <rPr>
        <b/>
        <sz val="26"/>
        <color indexed="14"/>
        <rFont val="Times New Roman"/>
        <family val="1"/>
      </rPr>
      <t xml:space="preserve">  DA NANG - EAST AMERICA</t>
    </r>
  </si>
  <si>
    <t>SI CUT 
OFF</t>
  </si>
  <si>
    <t>CODE</t>
  </si>
  <si>
    <t>NEW YORK</t>
  </si>
  <si>
    <t>NORFOLK</t>
  </si>
  <si>
    <t>SAVANNAH</t>
  </si>
  <si>
    <t>CHARLESTON</t>
  </si>
  <si>
    <t>HALIFAX</t>
  </si>
  <si>
    <t>JACKSONVILLE</t>
  </si>
  <si>
    <t>CAI MEP</t>
  </si>
  <si>
    <t>CAIMEP</t>
  </si>
  <si>
    <t>USNYC</t>
  </si>
  <si>
    <t>USCHS</t>
  </si>
  <si>
    <t>CAHAL</t>
  </si>
  <si>
    <t>ATLANTIC OCEAN</t>
  </si>
  <si>
    <t>350S</t>
  </si>
  <si>
    <t>ONE HELSINKI</t>
  </si>
  <si>
    <t>EC5</t>
  </si>
  <si>
    <t>OHIT0046E</t>
  </si>
  <si>
    <t>VIMC PIONEER</t>
  </si>
  <si>
    <t>VPN2107S</t>
  </si>
  <si>
    <t>YM WELLHEAD</t>
  </si>
  <si>
    <t>EC4</t>
  </si>
  <si>
    <t>YWDT0032E</t>
  </si>
  <si>
    <t>351S</t>
  </si>
  <si>
    <t>OMIT</t>
  </si>
  <si>
    <t>VPN2108S</t>
  </si>
  <si>
    <t>352S</t>
  </si>
  <si>
    <t>CONTI ANNAPURNA</t>
  </si>
  <si>
    <t>CNOT0011E</t>
  </si>
  <si>
    <t>VPN2109S</t>
  </si>
  <si>
    <t>YM WIDTH</t>
  </si>
  <si>
    <t>YWIT0024E</t>
  </si>
  <si>
    <t>353S</t>
  </si>
  <si>
    <t>VPN2110S</t>
  </si>
  <si>
    <t>AL QIBLA</t>
  </si>
  <si>
    <t>AQBT0023E</t>
  </si>
  <si>
    <t>354S</t>
  </si>
  <si>
    <t>ONE HONOLULU</t>
  </si>
  <si>
    <t>HLLT0214E</t>
  </si>
  <si>
    <t>VPN2111S</t>
  </si>
  <si>
    <t>YM WARMTH</t>
  </si>
  <si>
    <t>YWAT0029E</t>
  </si>
  <si>
    <t>355S</t>
  </si>
  <si>
    <t>VPN2112S</t>
  </si>
  <si>
    <t>356S</t>
  </si>
  <si>
    <t>VPN2113S</t>
  </si>
  <si>
    <t>ONE MUNCHEN</t>
  </si>
  <si>
    <t>OONT0030E</t>
  </si>
  <si>
    <t>357S</t>
  </si>
  <si>
    <t>HYUNDAI FAITH</t>
  </si>
  <si>
    <t>HFAT0097E</t>
  </si>
  <si>
    <t>VPN2114S</t>
  </si>
  <si>
    <t>YM WITNESS</t>
  </si>
  <si>
    <t>WITT0032E</t>
  </si>
  <si>
    <t>358S</t>
  </si>
  <si>
    <t>ONE HOUSTON</t>
  </si>
  <si>
    <t>OHST0047E</t>
  </si>
  <si>
    <t>VPN2115S</t>
  </si>
  <si>
    <t>ONE STORK</t>
  </si>
  <si>
    <t>OSTT0015E</t>
  </si>
  <si>
    <t>359S</t>
  </si>
  <si>
    <t>CONTI CONTESSA</t>
  </si>
  <si>
    <t>CNTT0108E</t>
  </si>
  <si>
    <t>VPN2116S</t>
  </si>
  <si>
    <t>MADRID BRIDGE</t>
  </si>
  <si>
    <t>MDBT0016E</t>
  </si>
  <si>
    <t>360S</t>
  </si>
  <si>
    <t>ONE HANGZHOU BAY</t>
  </si>
  <si>
    <t>ONZT0044E</t>
  </si>
  <si>
    <t>VPN2117S</t>
  </si>
  <si>
    <t>361S</t>
  </si>
  <si>
    <t>7K1T0001E</t>
  </si>
  <si>
    <t>VPN2118S</t>
  </si>
  <si>
    <t>YM WIND</t>
  </si>
  <si>
    <t>YWBT0020E</t>
  </si>
  <si>
    <t>CY CUT OFF TIME = S/I CUT OFF TIME</t>
  </si>
  <si>
    <t>EC4 : EAST COAST 4</t>
  </si>
  <si>
    <t>Week</t>
  </si>
  <si>
    <t>NEW YORK, NY</t>
  </si>
  <si>
    <t>CHARLESTON, SC</t>
  </si>
  <si>
    <t>HPH</t>
  </si>
  <si>
    <t>CMP</t>
  </si>
  <si>
    <t>SAT/SUN</t>
  </si>
  <si>
    <t>TUE/WED</t>
  </si>
  <si>
    <t>FRI/FRI</t>
  </si>
  <si>
    <t>SUN/MON</t>
  </si>
  <si>
    <t>FRI/SAT</t>
  </si>
  <si>
    <t>HAIAN GATE</t>
  </si>
  <si>
    <t>12.00 FRI</t>
  </si>
  <si>
    <t>MILANO BRIDGE</t>
  </si>
  <si>
    <t>LNBT</t>
  </si>
  <si>
    <t>MALIK AL ASHTAR</t>
  </si>
  <si>
    <t>QMLT</t>
  </si>
  <si>
    <t>AL RIFFA</t>
  </si>
  <si>
    <t>AFFT</t>
  </si>
  <si>
    <t>JEBEL ALI</t>
  </si>
  <si>
    <t>JEBT</t>
  </si>
  <si>
    <t>TAYMA</t>
  </si>
  <si>
    <t>TYAT</t>
  </si>
  <si>
    <t>8J9T</t>
  </si>
  <si>
    <t>SEASPAN AMAZON</t>
  </si>
  <si>
    <t>SECT</t>
  </si>
  <si>
    <t>8K0T</t>
  </si>
  <si>
    <t>8K1T</t>
  </si>
  <si>
    <t>PRAGUE EXPRESS</t>
  </si>
  <si>
    <t>GEET</t>
  </si>
  <si>
    <t>8K2T</t>
  </si>
  <si>
    <t>15.00 Fri</t>
  </si>
  <si>
    <t>NSS - EC5 : EAST COAST 5</t>
  </si>
  <si>
    <t>HALIFAX, NS</t>
  </si>
  <si>
    <t>SAT/SAT</t>
  </si>
  <si>
    <t>MON/MON</t>
  </si>
  <si>
    <t>HAIAN SONG</t>
  </si>
  <si>
    <t>HIGC</t>
  </si>
  <si>
    <t>12.00 WED</t>
  </si>
  <si>
    <t>YM MODESTY</t>
  </si>
  <si>
    <t>YMDT</t>
  </si>
  <si>
    <t>MOL PRESTIGE</t>
  </si>
  <si>
    <t>PRWT</t>
  </si>
  <si>
    <t>9H3T</t>
  </si>
  <si>
    <t>DALIAN EXPRESS</t>
  </si>
  <si>
    <t>DXPT</t>
  </si>
  <si>
    <t>7J5T</t>
  </si>
  <si>
    <t>MOL PROSPERITY</t>
  </si>
  <si>
    <t>MRJT</t>
  </si>
  <si>
    <t>MOL PARTNER</t>
  </si>
  <si>
    <t>MPRT</t>
  </si>
  <si>
    <t>YM MOVEMENT</t>
  </si>
  <si>
    <t>YVMT</t>
  </si>
  <si>
    <t>8H3T</t>
  </si>
  <si>
    <t>YM MODERATION</t>
  </si>
  <si>
    <t>YDIT</t>
  </si>
  <si>
    <t>8H4T</t>
  </si>
  <si>
    <t>15.00 Wed</t>
  </si>
  <si>
    <t>LOOP</t>
  </si>
  <si>
    <t>LOS ANGELES, CA</t>
  </si>
  <si>
    <t>HONG KONG</t>
  </si>
  <si>
    <t>THU</t>
  </si>
  <si>
    <t>YM MILESTONE</t>
  </si>
  <si>
    <t>YLST</t>
  </si>
  <si>
    <t>WAN HAI 271</t>
  </si>
  <si>
    <t>N115</t>
  </si>
  <si>
    <t>PS4</t>
  </si>
  <si>
    <t>YM UTMOST</t>
  </si>
  <si>
    <t>YUTT0072E</t>
  </si>
  <si>
    <t>WAN HAI 272</t>
  </si>
  <si>
    <t>N111</t>
  </si>
  <si>
    <t>YUST0073E</t>
  </si>
  <si>
    <t>INTERASIA ADVANCE</t>
  </si>
  <si>
    <t>N198</t>
  </si>
  <si>
    <t>CONTI CRYSTAL</t>
  </si>
  <si>
    <t>CNCT0103E</t>
  </si>
  <si>
    <t>N116</t>
  </si>
  <si>
    <t>YM UNICORN</t>
  </si>
  <si>
    <t>YUNT0030E</t>
  </si>
  <si>
    <t>N112</t>
  </si>
  <si>
    <t>YM UNANIMITY</t>
  </si>
  <si>
    <t>YMFT0037E</t>
  </si>
  <si>
    <t>N199</t>
  </si>
  <si>
    <t>YM UBERTY</t>
  </si>
  <si>
    <t>YUYT0064E</t>
  </si>
  <si>
    <t>N117</t>
  </si>
  <si>
    <t>YUTT0073E</t>
  </si>
  <si>
    <t>N113</t>
  </si>
  <si>
    <t>YUST0074E</t>
  </si>
  <si>
    <t>N200</t>
  </si>
  <si>
    <t>CNCT0104E</t>
  </si>
  <si>
    <t>N118</t>
  </si>
  <si>
    <t>YUNT0031E</t>
  </si>
  <si>
    <t>N114</t>
  </si>
  <si>
    <t>YMFT0038E</t>
  </si>
  <si>
    <t>N201</t>
  </si>
  <si>
    <t>YUYT0065E</t>
  </si>
  <si>
    <t>N119</t>
  </si>
  <si>
    <t>YUTT0074E</t>
  </si>
  <si>
    <t>YUST0075E</t>
  </si>
  <si>
    <t>N202</t>
  </si>
  <si>
    <t>CNCT0105E</t>
  </si>
  <si>
    <t>VH2 - PS7 : PACIFIC SOUTH 7</t>
  </si>
  <si>
    <t>YANTIAN</t>
  </si>
  <si>
    <t>YTN</t>
  </si>
  <si>
    <t>SUN/WED</t>
  </si>
  <si>
    <t>TUE/SAT</t>
  </si>
  <si>
    <t>MON/TUE</t>
  </si>
  <si>
    <t>MOL BRILLIANCE</t>
  </si>
  <si>
    <t>BIIT</t>
  </si>
  <si>
    <t>BIEN DONG STAR</t>
  </si>
  <si>
    <t>BDST</t>
  </si>
  <si>
    <t>MOL BRIGHTNESS</t>
  </si>
  <si>
    <t>BGHT</t>
  </si>
  <si>
    <t>MOL BREEZE</t>
  </si>
  <si>
    <t>BZET</t>
  </si>
  <si>
    <t>MOL BEAUTY</t>
  </si>
  <si>
    <t>BEYT</t>
  </si>
  <si>
    <t>MOL BELLWETHER</t>
  </si>
  <si>
    <t>BEWT</t>
  </si>
  <si>
    <t>MOL BEACON</t>
  </si>
  <si>
    <t>MBHT</t>
  </si>
  <si>
    <t>MOL MAESTRO</t>
  </si>
  <si>
    <t>MEGT0059E</t>
  </si>
  <si>
    <t>HUMEN BRIDGE</t>
  </si>
  <si>
    <t>HUET0081E</t>
  </si>
  <si>
    <t>ONE MINATO</t>
  </si>
  <si>
    <t>OMNT0015E</t>
  </si>
  <si>
    <t>ONE IBIS</t>
  </si>
  <si>
    <t>OIIT0023E</t>
  </si>
  <si>
    <t>CONTI CONQUEST</t>
  </si>
  <si>
    <t>CCQT0015E</t>
  </si>
  <si>
    <t>MOL CREATION</t>
  </si>
  <si>
    <t>CRNT0082E</t>
  </si>
  <si>
    <t>WLPT0009E</t>
  </si>
  <si>
    <t>Vessel code</t>
  </si>
  <si>
    <t>ROTTERDAM</t>
  </si>
  <si>
    <t>HAMBURG</t>
  </si>
  <si>
    <t>LE HAVRE</t>
  </si>
  <si>
    <t>ANTWERP</t>
  </si>
  <si>
    <t>SOUTHAMPTON</t>
  </si>
  <si>
    <t>COLOMBO</t>
  </si>
  <si>
    <t>Da Nang</t>
  </si>
  <si>
    <t>Qui Nhon</t>
  </si>
  <si>
    <t>NLRTM</t>
  </si>
  <si>
    <t>DEHAM</t>
  </si>
  <si>
    <t>FRLEH</t>
  </si>
  <si>
    <t>BEANR</t>
  </si>
  <si>
    <t>GBSOU</t>
  </si>
  <si>
    <t>LKCMB</t>
  </si>
  <si>
    <t>YWHT0028W</t>
  </si>
  <si>
    <t>FP1</t>
  </si>
  <si>
    <t>ONE HARBOUR</t>
  </si>
  <si>
    <t>OURT0088W</t>
  </si>
  <si>
    <t>FE2</t>
  </si>
  <si>
    <t>AL MURAYKH</t>
  </si>
  <si>
    <t>AMXT0016W</t>
  </si>
  <si>
    <t>MOL TREASURE</t>
  </si>
  <si>
    <t>MTLT0014W</t>
  </si>
  <si>
    <t>ONE FALCON</t>
  </si>
  <si>
    <t>NCFT0018W</t>
  </si>
  <si>
    <t>ONE HANNOVER</t>
  </si>
  <si>
    <t>OHNT0085W</t>
  </si>
  <si>
    <t>MOL TRUTH</t>
  </si>
  <si>
    <t>MQRT0015W</t>
  </si>
  <si>
    <t>ONE EAGLE</t>
  </si>
  <si>
    <t>EAOT0021W</t>
  </si>
  <si>
    <t>TIHAMA</t>
  </si>
  <si>
    <t>THHT0018W</t>
  </si>
  <si>
    <t>ONE HAMBURG</t>
  </si>
  <si>
    <t>HMIT0069W</t>
  </si>
  <si>
    <t>BARZAN</t>
  </si>
  <si>
    <t>BRWT0016W</t>
  </si>
  <si>
    <t>ONE BLUE JAY</t>
  </si>
  <si>
    <t>ONLT0023W</t>
  </si>
  <si>
    <t>ONE OLYMPUS</t>
  </si>
  <si>
    <t>OOLT0066W</t>
  </si>
  <si>
    <t>MOL TRADITION</t>
  </si>
  <si>
    <t>AIGT0015W</t>
  </si>
  <si>
    <t>YM WREATH</t>
  </si>
  <si>
    <t>YWCT0018W</t>
  </si>
  <si>
    <t>9B4T0001W</t>
  </si>
  <si>
    <t>ONE OWL</t>
  </si>
  <si>
    <t>OWLT0017W</t>
  </si>
  <si>
    <t>NYK VIRGO</t>
  </si>
  <si>
    <t>NVOT0071W</t>
  </si>
  <si>
    <t>AL NEFUD</t>
  </si>
  <si>
    <t>AUET0017W</t>
  </si>
  <si>
    <t>7G0T0001W</t>
  </si>
  <si>
    <t>NYK ORION</t>
  </si>
  <si>
    <t>NONT0068W</t>
  </si>
  <si>
    <t>AL DAHNA</t>
  </si>
  <si>
    <t>AHLT0016W</t>
  </si>
  <si>
    <r>
      <rPr>
        <b/>
        <sz val="26"/>
        <color indexed="63"/>
        <rFont val="Times New Roman"/>
        <family val="1"/>
      </rPr>
      <t xml:space="preserve">                     </t>
    </r>
    <r>
      <rPr>
        <b/>
        <sz val="26"/>
        <color indexed="14"/>
        <rFont val="Times New Roman"/>
        <family val="1"/>
      </rPr>
      <t xml:space="preserve">  DA NANG - EUROPEAN </t>
    </r>
  </si>
  <si>
    <t xml:space="preserve"> </t>
  </si>
  <si>
    <t>OIIT0022W</t>
  </si>
  <si>
    <t>NCFT0017W</t>
  </si>
  <si>
    <t>OIIT0023W</t>
  </si>
  <si>
    <t>CRET0020W</t>
  </si>
  <si>
    <r>
      <rPr>
        <b/>
        <sz val="26"/>
        <color indexed="63"/>
        <rFont val="Times New Roman"/>
        <family val="1"/>
      </rPr>
      <t xml:space="preserve">                     </t>
    </r>
    <r>
      <rPr>
        <b/>
        <sz val="26"/>
        <color indexed="14"/>
        <rFont val="Times New Roman"/>
        <family val="1"/>
      </rPr>
      <t xml:space="preserve">  DA NANG - CANADA</t>
    </r>
  </si>
  <si>
    <t>TACOMA, WA</t>
  </si>
  <si>
    <t>VANCOUVER, BC</t>
  </si>
  <si>
    <t>USTIW</t>
  </si>
  <si>
    <t>CAVAN</t>
  </si>
  <si>
    <t>SECT0023E</t>
  </si>
  <si>
    <t>SEASPAN GANGES</t>
  </si>
  <si>
    <t>SEOT0024E</t>
  </si>
  <si>
    <t>SECT0022E</t>
  </si>
  <si>
    <t>NAVIOS UNISON</t>
  </si>
  <si>
    <t>NUNT0008E</t>
  </si>
  <si>
    <t>YM TRUTH</t>
  </si>
  <si>
    <t>UTHT0007E</t>
  </si>
  <si>
    <t>SEASPAN ZAMBEZI</t>
  </si>
  <si>
    <t>ZAMT0025E</t>
  </si>
  <si>
    <t>ATHOS</t>
  </si>
  <si>
    <t>TSQT0021E</t>
  </si>
  <si>
    <t>SECT0024E</t>
  </si>
  <si>
    <t>SEOT0025E</t>
  </si>
  <si>
    <t>NUNT0009E</t>
  </si>
  <si>
    <t>9H7T0002E</t>
  </si>
  <si>
    <t>LANE</t>
  </si>
  <si>
    <t>YOKOHAMA</t>
  </si>
  <si>
    <t>TOKYO</t>
  </si>
  <si>
    <t>NAGOYA</t>
  </si>
  <si>
    <t>OSAKA</t>
  </si>
  <si>
    <t>KOBE</t>
  </si>
  <si>
    <t>BUSAN</t>
  </si>
  <si>
    <t>AKITA</t>
  </si>
  <si>
    <t>HACHINOHE</t>
  </si>
  <si>
    <t>HAKODATE</t>
  </si>
  <si>
    <t>ISHIKARI</t>
  </si>
  <si>
    <t>KUSHIRO</t>
  </si>
  <si>
    <t>SENDAI</t>
  </si>
  <si>
    <t>MATSUYAMA</t>
  </si>
  <si>
    <t>TOMAKOMAI</t>
  </si>
  <si>
    <t>SAKAIMINATO</t>
  </si>
  <si>
    <t>OFUNATO</t>
  </si>
  <si>
    <t>JPYOK</t>
  </si>
  <si>
    <t>JPTYO</t>
  </si>
  <si>
    <t>JPNGO</t>
  </si>
  <si>
    <t>JPOSA</t>
  </si>
  <si>
    <t>JPUKB</t>
  </si>
  <si>
    <t>KRPUS</t>
  </si>
  <si>
    <t>JPAXT</t>
  </si>
  <si>
    <t>JPHHE</t>
  </si>
  <si>
    <t>JPHKD</t>
  </si>
  <si>
    <t>JPISI</t>
  </si>
  <si>
    <t>JPKUH</t>
  </si>
  <si>
    <t>JPSDJ</t>
  </si>
  <si>
    <t>JPCHB</t>
  </si>
  <si>
    <t>JPTMK</t>
  </si>
  <si>
    <t>JPSMN</t>
  </si>
  <si>
    <t>JPOFT</t>
  </si>
  <si>
    <t>MAERSK VALENCIA</t>
  </si>
  <si>
    <t>136E</t>
  </si>
  <si>
    <t>JS3</t>
  </si>
  <si>
    <t>WAN HAI 501</t>
  </si>
  <si>
    <t>AX2</t>
  </si>
  <si>
    <t>MSC ELISA</t>
  </si>
  <si>
    <t>HANSA MAGDEBURG</t>
  </si>
  <si>
    <t>137E</t>
  </si>
  <si>
    <t>SEASPAN BRAVO</t>
  </si>
  <si>
    <t xml:space="preserve">ANASSA
</t>
  </si>
  <si>
    <t>138E</t>
  </si>
  <si>
    <t>OOCL DALIAN</t>
  </si>
  <si>
    <t>MSC BERYL</t>
  </si>
  <si>
    <t>NORDPANTHER</t>
  </si>
  <si>
    <t>139E</t>
  </si>
  <si>
    <t>WAN HAI 510</t>
  </si>
  <si>
    <t>MSC RUBY</t>
  </si>
  <si>
    <t>MDV_I68_1</t>
  </si>
  <si>
    <t>140E</t>
  </si>
  <si>
    <t>MSC CAPELLA</t>
  </si>
  <si>
    <t>HANSA HARBURG</t>
  </si>
  <si>
    <t>141E</t>
  </si>
  <si>
    <t>WAN HAI 506</t>
  </si>
  <si>
    <t>FEEDER 2</t>
  </si>
  <si>
    <t>142E</t>
  </si>
  <si>
    <t>MSC LAUREN</t>
  </si>
  <si>
    <t>143E</t>
  </si>
  <si>
    <t>MSC PERLE</t>
  </si>
  <si>
    <t>144E</t>
  </si>
  <si>
    <t>ANASSA</t>
  </si>
  <si>
    <t>145E</t>
  </si>
  <si>
    <t>MSC NATASHA</t>
  </si>
  <si>
    <t>146E</t>
  </si>
  <si>
    <t>MSC KANOKO</t>
  </si>
  <si>
    <t>147E</t>
  </si>
  <si>
    <t>SEASPAN EMINENCE</t>
  </si>
  <si>
    <t>H51T0138N</t>
  </si>
  <si>
    <t>SMPT0119N</t>
  </si>
  <si>
    <t>WHDT0216N</t>
  </si>
  <si>
    <t>ODNT0664N</t>
  </si>
  <si>
    <t>NYK DEMETER</t>
  </si>
  <si>
    <t>WHDT0210N</t>
  </si>
  <si>
    <t>NDMT0098N</t>
  </si>
  <si>
    <t>H51T0145N</t>
  </si>
  <si>
    <t>SMPT0120N</t>
  </si>
  <si>
    <t>E06T0199N</t>
  </si>
  <si>
    <t>MOL ENDOWMENT</t>
  </si>
  <si>
    <t>EDWT0053N</t>
  </si>
  <si>
    <t>ODNT0665N</t>
  </si>
  <si>
    <t>NDMT0099N</t>
  </si>
  <si>
    <t>H51T0146N</t>
  </si>
  <si>
    <t>SEASPAN KYOTO</t>
  </si>
  <si>
    <t>SNKT0089N</t>
  </si>
  <si>
    <t>SMPT0121N</t>
  </si>
  <si>
    <t>E06T0200N</t>
  </si>
  <si>
    <t>EDWT0054N</t>
  </si>
  <si>
    <t>ODNT0666N</t>
  </si>
  <si>
    <t>NDMT0100N</t>
  </si>
  <si>
    <t>H51T0147N</t>
  </si>
  <si>
    <r>
      <rPr>
        <b/>
        <sz val="26"/>
        <color indexed="63"/>
        <rFont val="Times New Roman"/>
        <family val="1"/>
      </rPr>
      <t xml:space="preserve">                     </t>
    </r>
    <r>
      <rPr>
        <b/>
        <sz val="26"/>
        <color indexed="14"/>
        <rFont val="Times New Roman"/>
        <family val="1"/>
      </rPr>
      <t xml:space="preserve">  DA NANG - EUROPEAN</t>
    </r>
  </si>
  <si>
    <t>Voyage</t>
  </si>
  <si>
    <t>PIRAEUS</t>
  </si>
  <si>
    <t>LA SPEZIA</t>
  </si>
  <si>
    <t>GENOA</t>
  </si>
  <si>
    <t>FOS</t>
  </si>
  <si>
    <t>DAMIETTA</t>
  </si>
  <si>
    <t>BARCELONA</t>
  </si>
  <si>
    <t>VALENCIA</t>
  </si>
  <si>
    <t>GRPIR</t>
  </si>
  <si>
    <t>ITSPE</t>
  </si>
  <si>
    <t>ITGOA</t>
  </si>
  <si>
    <t>FRFOS</t>
  </si>
  <si>
    <t>EGDAM</t>
  </si>
  <si>
    <t>ESBCN</t>
  </si>
  <si>
    <t>ESVLC</t>
  </si>
  <si>
    <t>MD2</t>
  </si>
  <si>
    <t>ZEUS LUMOS</t>
  </si>
  <si>
    <t>ZEUT0003W</t>
  </si>
  <si>
    <t>MD1</t>
  </si>
  <si>
    <t>UNAYZAH</t>
  </si>
  <si>
    <t>UYZT0023W</t>
  </si>
  <si>
    <t>SALAHUDDIN</t>
  </si>
  <si>
    <t>SLTT0019W</t>
  </si>
  <si>
    <t>HONG KONG EXPRESS</t>
  </si>
  <si>
    <t>KGET0036W</t>
  </si>
  <si>
    <t>AFIF</t>
  </si>
  <si>
    <t>AFIT0019W</t>
  </si>
  <si>
    <t>ONE MACKINAC</t>
  </si>
  <si>
    <t>OMIT0029W</t>
  </si>
  <si>
    <t>LINAH</t>
  </si>
  <si>
    <t>LNKT0020W</t>
  </si>
  <si>
    <t>UMM SALAL</t>
  </si>
  <si>
    <t>UMLT0026W</t>
  </si>
  <si>
    <t>AL MURABBA</t>
  </si>
  <si>
    <t>AHQT0019W</t>
  </si>
  <si>
    <t>ZEAL LUMOS</t>
  </si>
  <si>
    <t>ZOST0002W</t>
  </si>
  <si>
    <t>AFFT0018W</t>
  </si>
  <si>
    <t>AL NASRIYAH</t>
  </si>
  <si>
    <t>AYHT0020W</t>
  </si>
  <si>
    <t>ONE MANCHESTER</t>
  </si>
  <si>
    <t>MXNT0030W</t>
  </si>
  <si>
    <t>ZENITH LUMOS</t>
  </si>
  <si>
    <t>ZELT0006W</t>
  </si>
  <si>
    <t>ONE MILLAU</t>
  </si>
  <si>
    <t>OMLT0032W</t>
  </si>
  <si>
    <t>JEDDAH</t>
  </si>
  <si>
    <t>ASHDOD</t>
  </si>
  <si>
    <t>ISTANBUL</t>
  </si>
  <si>
    <t>IZMIT</t>
  </si>
  <si>
    <t>MERSIN</t>
  </si>
  <si>
    <t>SAJED</t>
  </si>
  <si>
    <t>ILASH</t>
  </si>
  <si>
    <t>TRIST</t>
  </si>
  <si>
    <t>TRIZT</t>
  </si>
  <si>
    <t>TRMER</t>
  </si>
  <si>
    <t>MD3</t>
  </si>
  <si>
    <t>LUDWIGSHAFEN EXPRESS</t>
  </si>
  <si>
    <t>LWXT0035W</t>
  </si>
  <si>
    <t>YM WORTH</t>
  </si>
  <si>
    <t>WOTT0031W</t>
  </si>
  <si>
    <t>YM WONDERLAND</t>
  </si>
  <si>
    <t>YDDT0014W</t>
  </si>
  <si>
    <t>8C1T0001W</t>
  </si>
  <si>
    <t>YM WINNER</t>
  </si>
  <si>
    <t>WINT0034W</t>
  </si>
  <si>
    <t>YM WORLD</t>
  </si>
  <si>
    <t>WORT0033W</t>
  </si>
  <si>
    <t>YM WONDROUS</t>
  </si>
  <si>
    <t>YWOT0034W</t>
  </si>
  <si>
    <t>LEVERKUSEN EXPRESS</t>
  </si>
  <si>
    <t>LKXT0038W</t>
  </si>
  <si>
    <t>YM WINDOW</t>
  </si>
  <si>
    <t>YWWT0029W</t>
  </si>
  <si>
    <r>
      <rPr>
        <b/>
        <sz val="26"/>
        <color indexed="63"/>
        <rFont val="Times New Roman"/>
        <family val="1"/>
      </rPr>
      <t xml:space="preserve">                     </t>
    </r>
    <r>
      <rPr>
        <b/>
        <sz val="26"/>
        <color indexed="14"/>
        <rFont val="Times New Roman"/>
        <family val="1"/>
      </rPr>
      <t xml:space="preserve">  DA NANG - OCEANIA</t>
    </r>
  </si>
  <si>
    <t>NAPIER</t>
  </si>
  <si>
    <t>TAURANGA</t>
  </si>
  <si>
    <t>AUCKLAND</t>
  </si>
  <si>
    <t>LYTTELTON</t>
  </si>
  <si>
    <t>SYDNEY</t>
  </si>
  <si>
    <t>BRISBANE</t>
  </si>
  <si>
    <t>MELBOU</t>
  </si>
  <si>
    <t>ADELAIDE</t>
  </si>
  <si>
    <t>FREMANTLE</t>
  </si>
  <si>
    <t>NZNPE</t>
  </si>
  <si>
    <t>NZTRG</t>
  </si>
  <si>
    <t>NZAKL</t>
  </si>
  <si>
    <t>NZLYT</t>
  </si>
  <si>
    <t>AUSYD</t>
  </si>
  <si>
    <t>AUBNE</t>
  </si>
  <si>
    <t>AUMEL</t>
  </si>
  <si>
    <t>AUADL</t>
  </si>
  <si>
    <t>AUFRE</t>
  </si>
  <si>
    <t>NZ1</t>
  </si>
  <si>
    <t>RIO MADEIRA</t>
  </si>
  <si>
    <t>RIMT0137S</t>
  </si>
  <si>
    <t>AU1</t>
  </si>
  <si>
    <t>CMA CGM MOLIERE</t>
  </si>
  <si>
    <t>MMOT0136S</t>
  </si>
  <si>
    <t>APL HOUSTON</t>
  </si>
  <si>
    <t>AHBT0137S</t>
  </si>
  <si>
    <t>RIO BRAVO</t>
  </si>
  <si>
    <t>RIVT0139S</t>
  </si>
  <si>
    <t>PHOEBE</t>
  </si>
  <si>
    <t>OEBT0139S</t>
  </si>
  <si>
    <t>SFL MAUI</t>
  </si>
  <si>
    <t>SFUT0141S</t>
  </si>
  <si>
    <t>MAERSK SURABAYA</t>
  </si>
  <si>
    <t>BAYT0140S</t>
  </si>
  <si>
    <t>RIO DE JANEIRO</t>
  </si>
  <si>
    <t>ROJT0142S</t>
  </si>
  <si>
    <t>MEDITERRANEAN BRIDGE</t>
  </si>
  <si>
    <t>MBGT0141S</t>
  </si>
  <si>
    <t>MONTE ROSA</t>
  </si>
  <si>
    <t>ORST0143S</t>
  </si>
  <si>
    <t>SYDNEY EXPRESS</t>
  </si>
  <si>
    <t>SYET0142S</t>
  </si>
  <si>
    <t>RIO DE LA PLATA</t>
  </si>
  <si>
    <t>RDLT0144S</t>
  </si>
  <si>
    <t>9I9T0143S</t>
  </si>
  <si>
    <t>AHBT0144S</t>
  </si>
  <si>
    <t>RIMT0146S</t>
  </si>
  <si>
    <t>OEBT0145S</t>
  </si>
  <si>
    <t>RIO BLANCO</t>
  </si>
  <si>
    <t>RBCT0145S</t>
  </si>
  <si>
    <t>BAYT0146S</t>
  </si>
  <si>
    <t>RIO NEGRO</t>
  </si>
  <si>
    <t>RNET0147S</t>
  </si>
  <si>
    <t>MBGT0147S</t>
  </si>
  <si>
    <r>
      <rPr>
        <b/>
        <sz val="26"/>
        <color indexed="63"/>
        <rFont val="Times New Roman"/>
        <family val="1"/>
      </rPr>
      <t xml:space="preserve">                     </t>
    </r>
    <r>
      <rPr>
        <b/>
        <sz val="26"/>
        <color indexed="14"/>
        <rFont val="Times New Roman"/>
        <family val="1"/>
      </rPr>
      <t xml:space="preserve">                      DA NANG - INTRA ASIA</t>
    </r>
  </si>
  <si>
    <t>LAME CHABANG</t>
  </si>
  <si>
    <t>LAT KRABANG</t>
  </si>
  <si>
    <t>BANGKOK</t>
  </si>
  <si>
    <t>MANILA</t>
  </si>
  <si>
    <t>SURABAYA</t>
  </si>
  <si>
    <t>JAKARTA</t>
  </si>
  <si>
    <t>THLCH</t>
  </si>
  <si>
    <t>THLKR</t>
  </si>
  <si>
    <t>THBKK</t>
  </si>
  <si>
    <t>PHMNL</t>
  </si>
  <si>
    <t>IDSUB</t>
  </si>
  <si>
    <t>IDJKT</t>
  </si>
  <si>
    <t>SSX</t>
  </si>
  <si>
    <t>SEASPAN NEW YORK</t>
  </si>
  <si>
    <t>SNYT0029N</t>
  </si>
  <si>
    <t>BKK</t>
  </si>
  <si>
    <t>SIST0944N</t>
  </si>
  <si>
    <t>TI1</t>
  </si>
  <si>
    <t>ARICA BRIDGE</t>
  </si>
  <si>
    <t>ARGT0188N</t>
  </si>
  <si>
    <t>ALS JUNO</t>
  </si>
  <si>
    <t>AJNT0021N</t>
  </si>
  <si>
    <t>SBCT0729N</t>
  </si>
  <si>
    <t>CALAIS TRADER</t>
  </si>
  <si>
    <t>CLTT0006N</t>
  </si>
  <si>
    <t>AJNT0022N</t>
  </si>
  <si>
    <t>SIST0946N</t>
  </si>
  <si>
    <t>CLTT0007N</t>
  </si>
  <si>
    <t>SNYT0031N</t>
  </si>
  <si>
    <t>SBCT0731N</t>
  </si>
  <si>
    <t>ARGT0190N</t>
  </si>
  <si>
    <t>SNYT0032N</t>
  </si>
  <si>
    <t>SDGT0720N</t>
  </si>
  <si>
    <t>ARGT0191N</t>
  </si>
  <si>
    <t>SBCT0733N</t>
  </si>
  <si>
    <t>AJNT0024N</t>
  </si>
  <si>
    <t>SBCT0735N</t>
  </si>
  <si>
    <t>CLTT0009N</t>
  </si>
  <si>
    <t>SNYT0033N</t>
  </si>
  <si>
    <t>ARGT0192N</t>
  </si>
  <si>
    <t>AJNT0025N</t>
  </si>
  <si>
    <t>SIST0948N</t>
  </si>
  <si>
    <t>CLTT0010N</t>
  </si>
  <si>
    <r>
      <rPr>
        <b/>
        <sz val="26"/>
        <color indexed="63"/>
        <rFont val="Times New Roman"/>
        <family val="1"/>
      </rPr>
      <t xml:space="preserve">                     </t>
    </r>
    <r>
      <rPr>
        <b/>
        <sz val="26"/>
        <color indexed="14"/>
        <rFont val="Times New Roman"/>
        <family val="1"/>
      </rPr>
      <t xml:space="preserve">  DA NANG - GULF</t>
    </r>
  </si>
  <si>
    <t>JUBAIL</t>
  </si>
  <si>
    <t>DAMMAM</t>
  </si>
  <si>
    <t>ABU DHABI</t>
  </si>
  <si>
    <t>AEJEA</t>
  </si>
  <si>
    <t>SAJUB</t>
  </si>
  <si>
    <t>SADMM</t>
  </si>
  <si>
    <t>AEAUH</t>
  </si>
  <si>
    <t>TUE</t>
  </si>
  <si>
    <t>AG3</t>
  </si>
  <si>
    <t>AL JMELIYAH</t>
  </si>
  <si>
    <t>AJLT0017W</t>
  </si>
  <si>
    <t>YM WELLBEING</t>
  </si>
  <si>
    <t>WEBT0016W</t>
  </si>
  <si>
    <t>AL DHAIL</t>
  </si>
  <si>
    <t>ALXT0019W</t>
  </si>
  <si>
    <t>TYAT0019W</t>
  </si>
  <si>
    <t>SOUTHAMPTON EXPRESS</t>
  </si>
  <si>
    <t>SOXT0027W</t>
  </si>
  <si>
    <t>AJLT0018W</t>
  </si>
  <si>
    <t>YM WELCOME</t>
  </si>
  <si>
    <t>YWET0027W</t>
  </si>
  <si>
    <t>7E3T0002W</t>
  </si>
  <si>
    <r>
      <rPr>
        <b/>
        <sz val="26"/>
        <color indexed="14"/>
        <rFont val="Times New Roman"/>
        <family val="1"/>
      </rPr>
      <t xml:space="preserve">                       DA NANG - WEST AMERICA</t>
    </r>
  </si>
  <si>
    <t xml:space="preserve">                       DA NANG - EAST AMERICA</t>
  </si>
  <si>
    <t xml:space="preserve">                       DA NANG - WEST AMERICA</t>
  </si>
  <si>
    <t xml:space="preserve">                                                 DA NANG - EUROPEAN</t>
  </si>
  <si>
    <t xml:space="preserve">                       DA NANG - EUROPEAN </t>
  </si>
  <si>
    <t xml:space="preserve">                       DA NANG - CANADA</t>
  </si>
  <si>
    <t xml:space="preserve">                                                 DA NANG - JAPAN MAIN PORT</t>
  </si>
  <si>
    <t xml:space="preserve">                       DA NANG - JAPAN (JSM/JS3)</t>
  </si>
  <si>
    <t xml:space="preserve">                       DA NANG - MEDITERRANEAN</t>
  </si>
  <si>
    <t xml:space="preserve">                       DA NANG - INTRA ASIA</t>
  </si>
  <si>
    <t xml:space="preserve">                                             DA NANG - GULF</t>
  </si>
  <si>
    <t xml:space="preserve">                                                  DA NANG - OCEANIA</t>
  </si>
  <si>
    <t>UPDATED: 08/10/2020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</si>
</sst>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_ * #,##0_ ;_ * \-#,##0_ ;_ * &quot;-&quot;_ ;_ @_ "/>
    <numFmt numFmtId="166" formatCode="dd/mm"/>
    <numFmt numFmtId="167" formatCode="_ * #,##0.00_ ;_ * \-#,##0.00_ ;_ * &quot;-&quot;??_ ;_ @_ "/>
    <numFmt numFmtId="168" formatCode="0000&quot;E&quot;"/>
    <numFmt numFmtId="169" formatCode="0000&quot;S&quot;"/>
  </numFmts>
  <fonts count="132">
    <font>
      <sz val="10"/>
      <color rgb="FF00000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26"/>
      <color indexed="6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name val="Helv"/>
      <family val="0"/>
    </font>
    <font>
      <b/>
      <sz val="26"/>
      <color indexed="14"/>
      <name val="Times New Roman"/>
      <family val="1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3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63"/>
      <name val="Arial"/>
      <family val="2"/>
    </font>
    <font>
      <b/>
      <sz val="12"/>
      <color indexed="63"/>
      <name val="Times New Roman"/>
      <family val="1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14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u val="single"/>
      <sz val="12"/>
      <color indexed="63"/>
      <name val="Times New Roman"/>
      <family val="1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11"/>
      <color indexed="14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Times New Roman"/>
      <family val="1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i/>
      <sz val="12"/>
      <color indexed="63"/>
      <name val="Arial"/>
      <family val="2"/>
    </font>
    <font>
      <b/>
      <sz val="12"/>
      <color indexed="17"/>
      <name val="Arial"/>
      <family val="2"/>
    </font>
    <font>
      <i/>
      <sz val="12"/>
      <color indexed="8"/>
      <name val="Arial"/>
      <family val="2"/>
    </font>
    <font>
      <i/>
      <sz val="12"/>
      <color indexed="9"/>
      <name val="Arial"/>
      <family val="2"/>
    </font>
    <font>
      <b/>
      <u val="single"/>
      <sz val="10"/>
      <color indexed="14"/>
      <name val="Arial"/>
      <family val="2"/>
    </font>
    <font>
      <b/>
      <sz val="2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1" tint="0.24998000264167786"/>
      <name val="Times New Roman"/>
      <family val="1"/>
    </font>
    <font>
      <b/>
      <sz val="20"/>
      <color theme="1" tint="0.24998000264167786"/>
      <name val="Times New Roman"/>
      <family val="1"/>
    </font>
    <font>
      <b/>
      <sz val="14"/>
      <color theme="0"/>
      <name val="Times New Roman"/>
      <family val="1"/>
    </font>
    <font>
      <b/>
      <sz val="12"/>
      <color theme="2" tint="-0.7499799728393555"/>
      <name val="Arial"/>
      <family val="2"/>
    </font>
    <font>
      <b/>
      <sz val="12"/>
      <color theme="2" tint="-0.7499799728393555"/>
      <name val="Times New Roman"/>
      <family val="1"/>
    </font>
    <font>
      <b/>
      <sz val="12"/>
      <color theme="1" tint="0.24998000264167786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1"/>
      <name val="Arial"/>
      <family val="2"/>
    </font>
    <font>
      <sz val="12"/>
      <color theme="2" tint="-0.7499799728393555"/>
      <name val="Arial"/>
      <family val="2"/>
    </font>
    <font>
      <sz val="12"/>
      <color theme="1" tint="0.34999001026153564"/>
      <name val="Arial"/>
      <family val="2"/>
    </font>
    <font>
      <sz val="12"/>
      <color theme="1"/>
      <name val="Arial"/>
      <family val="2"/>
    </font>
    <font>
      <b/>
      <sz val="12"/>
      <color rgb="FFBD0F72"/>
      <name val="Times New Roman"/>
      <family val="1"/>
    </font>
    <font>
      <b/>
      <sz val="12"/>
      <color theme="1" tint="0.14996999502182007"/>
      <name val="Times New Roman"/>
      <family val="1"/>
    </font>
    <font>
      <b/>
      <sz val="10"/>
      <color theme="1" tint="0.14996999502182007"/>
      <name val="Arial"/>
      <family val="2"/>
    </font>
    <font>
      <sz val="10"/>
      <color theme="1" tint="0.14996999502182007"/>
      <name val="Arial"/>
      <family val="2"/>
    </font>
    <font>
      <b/>
      <u val="single"/>
      <sz val="12"/>
      <color theme="1" tint="0.14996999502182007"/>
      <name val="Times New Roman"/>
      <family val="1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sz val="12"/>
      <color theme="1" tint="0.14996999502182007"/>
      <name val="Times New Roman"/>
      <family val="1"/>
    </font>
    <font>
      <b/>
      <sz val="10"/>
      <color theme="1" tint="0.14996999502182007"/>
      <name val="Times New Roman"/>
      <family val="1"/>
    </font>
    <font>
      <b/>
      <sz val="12"/>
      <color rgb="FFBD0F72"/>
      <name val="Arial"/>
      <family val="2"/>
    </font>
    <font>
      <sz val="12"/>
      <color rgb="FFBD0F72"/>
      <name val="Arial"/>
      <family val="2"/>
    </font>
    <font>
      <sz val="11"/>
      <color rgb="FFBD0F72"/>
      <name val="Arial"/>
      <family val="2"/>
    </font>
    <font>
      <b/>
      <sz val="12"/>
      <color rgb="FFFF33CC"/>
      <name val="Arial"/>
      <family val="2"/>
    </font>
    <font>
      <b/>
      <sz val="12"/>
      <color rgb="FFCC0099"/>
      <name val="Arial"/>
      <family val="2"/>
    </font>
    <font>
      <b/>
      <sz val="12"/>
      <color theme="0"/>
      <name val="Arial"/>
      <family val="2"/>
    </font>
    <font>
      <sz val="12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Arial"/>
      <family val="2"/>
    </font>
    <font>
      <b/>
      <sz val="12"/>
      <color theme="1" tint="0.14996999502182007"/>
      <name val="Arial"/>
      <family val="2"/>
    </font>
    <font>
      <sz val="12"/>
      <color theme="1" tint="0.14996999502182007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i/>
      <sz val="12"/>
      <color theme="1" tint="0.34999001026153564"/>
      <name val="Arial"/>
      <family val="2"/>
    </font>
    <font>
      <b/>
      <sz val="12"/>
      <color rgb="FF00B050"/>
      <name val="Arial"/>
      <family val="2"/>
    </font>
    <font>
      <i/>
      <sz val="12"/>
      <color theme="1"/>
      <name val="Arial"/>
      <family val="2"/>
    </font>
    <font>
      <sz val="12"/>
      <color theme="1" tint="0.24998000264167786"/>
      <name val="Arial"/>
      <family val="2"/>
    </font>
    <font>
      <i/>
      <sz val="12"/>
      <color theme="0"/>
      <name val="Arial"/>
      <family val="2"/>
    </font>
    <font>
      <b/>
      <sz val="10"/>
      <color rgb="FFFF33CC"/>
      <name val="Arial"/>
      <family val="2"/>
    </font>
    <font>
      <b/>
      <sz val="10"/>
      <color rgb="FFCCD3D1"/>
      <name val="Arial"/>
      <family val="2"/>
    </font>
    <font>
      <b/>
      <u val="single"/>
      <sz val="10"/>
      <color rgb="FFBD0F72"/>
      <name val="Arial"/>
      <family val="2"/>
    </font>
    <font>
      <b/>
      <sz val="26"/>
      <color rgb="FFCC0099"/>
      <name val="Times New Roman"/>
      <family val="1"/>
    </font>
    <font>
      <b/>
      <sz val="22"/>
      <color rgb="FFCC0099"/>
      <name val="Times New Roman"/>
      <family val="1"/>
    </font>
    <font>
      <sz val="10"/>
      <color rgb="FFCC00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 style="thin"/>
      <top style="thin"/>
      <bottom style="dotted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 style="medium"/>
      <right/>
      <top/>
      <bottom/>
    </border>
    <border>
      <left style="thin"/>
      <right style="thin"/>
      <top/>
      <bottom style="hair"/>
    </border>
    <border>
      <left/>
      <right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67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5" applyNumberFormat="0" applyFill="0" applyAlignment="0" applyProtection="0"/>
    <xf numFmtId="0" fontId="82" fillId="31" borderId="0" applyNumberFormat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68" fillId="32" borderId="6" applyNumberFormat="0" applyFont="0" applyAlignment="0" applyProtection="0"/>
    <xf numFmtId="0" fontId="83" fillId="27" borderId="7" applyNumberFormat="0" applyAlignment="0" applyProtection="0"/>
    <xf numFmtId="9" fontId="68" fillId="0" borderId="0" applyFont="0" applyFill="0" applyBorder="0" applyAlignment="0" applyProtection="0"/>
    <xf numFmtId="0" fontId="17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</cellStyleXfs>
  <cellXfs count="311">
    <xf numFmtId="0" fontId="0" fillId="0" borderId="0" xfId="0" applyFont="1" applyAlignment="1">
      <alignment/>
    </xf>
    <xf numFmtId="0" fontId="2" fillId="33" borderId="0" xfId="57" applyFont="1" applyFill="1">
      <alignment/>
      <protection/>
    </xf>
    <xf numFmtId="0" fontId="3" fillId="33" borderId="0" xfId="57" applyFill="1">
      <alignment/>
      <protection/>
    </xf>
    <xf numFmtId="0" fontId="4" fillId="33" borderId="0" xfId="57" applyFont="1" applyFill="1">
      <alignment/>
      <protection/>
    </xf>
    <xf numFmtId="0" fontId="5" fillId="33" borderId="0" xfId="57" applyFont="1" applyFill="1" applyAlignment="1">
      <alignment horizontal="center"/>
      <protection/>
    </xf>
    <xf numFmtId="164" fontId="6" fillId="33" borderId="0" xfId="57" applyNumberFormat="1" applyFont="1" applyFill="1" applyBorder="1" applyAlignment="1">
      <alignment horizontal="center"/>
      <protection/>
    </xf>
    <xf numFmtId="0" fontId="7" fillId="33" borderId="0" xfId="57" applyFont="1" applyFill="1">
      <alignment/>
      <protection/>
    </xf>
    <xf numFmtId="0" fontId="87" fillId="0" borderId="0" xfId="57" applyFont="1" applyFill="1" applyAlignment="1">
      <alignment horizontal="left" vertical="center"/>
      <protection/>
    </xf>
    <xf numFmtId="0" fontId="3" fillId="33" borderId="0" xfId="57" applyFill="1" applyAlignment="1">
      <alignment/>
      <protection/>
    </xf>
    <xf numFmtId="164" fontId="88" fillId="33" borderId="0" xfId="57" applyNumberFormat="1" applyFont="1" applyFill="1" applyAlignment="1">
      <alignment horizontal="left"/>
      <protection/>
    </xf>
    <xf numFmtId="164" fontId="6" fillId="33" borderId="0" xfId="57" applyNumberFormat="1" applyFont="1" applyFill="1" applyAlignment="1">
      <alignment horizontal="center"/>
      <protection/>
    </xf>
    <xf numFmtId="0" fontId="89" fillId="34" borderId="9" xfId="57" applyFont="1" applyFill="1" applyBorder="1" applyAlignment="1">
      <alignment horizontal="center" vertical="center" wrapText="1"/>
      <protection/>
    </xf>
    <xf numFmtId="164" fontId="89" fillId="34" borderId="9" xfId="57" applyNumberFormat="1" applyFont="1" applyFill="1" applyBorder="1" applyAlignment="1">
      <alignment horizontal="center"/>
      <protection/>
    </xf>
    <xf numFmtId="0" fontId="89" fillId="34" borderId="10" xfId="57" applyFont="1" applyFill="1" applyBorder="1" applyAlignment="1">
      <alignment horizontal="center" vertical="center" wrapText="1"/>
      <protection/>
    </xf>
    <xf numFmtId="164" fontId="89" fillId="34" borderId="10" xfId="57" applyNumberFormat="1" applyFont="1" applyFill="1" applyBorder="1" applyAlignment="1">
      <alignment horizontal="center"/>
      <protection/>
    </xf>
    <xf numFmtId="0" fontId="90" fillId="33" borderId="11" xfId="57" applyFont="1" applyFill="1" applyBorder="1" applyAlignment="1">
      <alignment horizontal="center" vertical="center"/>
      <protection/>
    </xf>
    <xf numFmtId="0" fontId="91" fillId="33" borderId="11" xfId="57" applyFont="1" applyFill="1" applyBorder="1" applyAlignment="1">
      <alignment horizontal="center"/>
      <protection/>
    </xf>
    <xf numFmtId="164" fontId="92" fillId="33" borderId="12" xfId="57" applyNumberFormat="1" applyFont="1" applyFill="1" applyBorder="1" applyAlignment="1">
      <alignment horizontal="center"/>
      <protection/>
    </xf>
    <xf numFmtId="164" fontId="92" fillId="33" borderId="11" xfId="57" applyNumberFormat="1" applyFont="1" applyFill="1" applyBorder="1" applyAlignment="1">
      <alignment horizontal="center"/>
      <protection/>
    </xf>
    <xf numFmtId="164" fontId="90" fillId="33" borderId="12" xfId="57" applyNumberFormat="1" applyFont="1" applyFill="1" applyBorder="1" applyAlignment="1">
      <alignment horizontal="center" vertical="center"/>
      <protection/>
    </xf>
    <xf numFmtId="164" fontId="93" fillId="33" borderId="11" xfId="57" applyNumberFormat="1" applyFont="1" applyFill="1" applyBorder="1" applyAlignment="1">
      <alignment horizontal="center" vertical="center"/>
      <protection/>
    </xf>
    <xf numFmtId="164" fontId="93" fillId="33" borderId="0" xfId="57" applyNumberFormat="1" applyFont="1" applyFill="1" applyBorder="1" applyAlignment="1">
      <alignment horizontal="center" vertical="center"/>
      <protection/>
    </xf>
    <xf numFmtId="0" fontId="9" fillId="35" borderId="13" xfId="57" applyNumberFormat="1" applyFont="1" applyFill="1" applyBorder="1" applyAlignment="1">
      <alignment horizontal="center" vertical="center" wrapText="1"/>
      <protection/>
    </xf>
    <xf numFmtId="0" fontId="90" fillId="33" borderId="14" xfId="57" applyFont="1" applyFill="1" applyBorder="1" applyAlignment="1">
      <alignment horizontal="center" vertical="center"/>
      <protection/>
    </xf>
    <xf numFmtId="164" fontId="90" fillId="33" borderId="15" xfId="57" applyNumberFormat="1" applyFont="1" applyFill="1" applyBorder="1" applyAlignment="1">
      <alignment horizontal="center" vertical="center"/>
      <protection/>
    </xf>
    <xf numFmtId="164" fontId="93" fillId="33" borderId="14" xfId="57" applyNumberFormat="1" applyFont="1" applyFill="1" applyBorder="1" applyAlignment="1">
      <alignment horizontal="center" vertical="center"/>
      <protection/>
    </xf>
    <xf numFmtId="164" fontId="94" fillId="33" borderId="14" xfId="57" applyNumberFormat="1" applyFont="1" applyFill="1" applyBorder="1" applyAlignment="1">
      <alignment horizontal="center" vertical="center"/>
      <protection/>
    </xf>
    <xf numFmtId="0" fontId="94" fillId="35" borderId="16" xfId="57" applyNumberFormat="1" applyFont="1" applyFill="1" applyBorder="1" applyAlignment="1">
      <alignment horizontal="center" vertical="center" wrapText="1"/>
      <protection/>
    </xf>
    <xf numFmtId="0" fontId="95" fillId="33" borderId="17" xfId="57" applyFont="1" applyFill="1" applyBorder="1" applyAlignment="1">
      <alignment horizontal="center" vertical="center"/>
      <protection/>
    </xf>
    <xf numFmtId="164" fontId="95" fillId="33" borderId="18" xfId="57" applyNumberFormat="1" applyFont="1" applyFill="1" applyBorder="1" applyAlignment="1">
      <alignment horizontal="center" vertical="center"/>
      <protection/>
    </xf>
    <xf numFmtId="164" fontId="96" fillId="33" borderId="17" xfId="57" applyNumberFormat="1" applyFont="1" applyFill="1" applyBorder="1" applyAlignment="1">
      <alignment horizontal="center" vertical="center"/>
      <protection/>
    </xf>
    <xf numFmtId="164" fontId="94" fillId="33" borderId="17" xfId="57" applyNumberFormat="1" applyFont="1" applyFill="1" applyBorder="1" applyAlignment="1">
      <alignment horizontal="center" vertical="center"/>
      <protection/>
    </xf>
    <xf numFmtId="168" fontId="97" fillId="35" borderId="17" xfId="57" applyNumberFormat="1" applyFont="1" applyFill="1" applyBorder="1" applyAlignment="1">
      <alignment horizontal="center" vertical="center" wrapText="1"/>
      <protection/>
    </xf>
    <xf numFmtId="0" fontId="90" fillId="33" borderId="19" xfId="57" applyFont="1" applyFill="1" applyBorder="1" applyAlignment="1">
      <alignment horizontal="center" vertical="center"/>
      <protection/>
    </xf>
    <xf numFmtId="49" fontId="94" fillId="0" borderId="14" xfId="0" applyNumberFormat="1" applyFont="1" applyBorder="1" applyAlignment="1">
      <alignment horizontal="center" wrapText="1"/>
    </xf>
    <xf numFmtId="0" fontId="90" fillId="33" borderId="20" xfId="57" applyFont="1" applyFill="1" applyBorder="1" applyAlignment="1">
      <alignment horizontal="center" vertical="center"/>
      <protection/>
    </xf>
    <xf numFmtId="0" fontId="90" fillId="33" borderId="17" xfId="57" applyFont="1" applyFill="1" applyBorder="1" applyAlignment="1">
      <alignment horizontal="center" vertical="center"/>
      <protection/>
    </xf>
    <xf numFmtId="0" fontId="98" fillId="33" borderId="0" xfId="57" applyFont="1" applyFill="1" applyBorder="1" applyAlignment="1">
      <alignment horizontal="left"/>
      <protection/>
    </xf>
    <xf numFmtId="0" fontId="7" fillId="33" borderId="0" xfId="57" applyFont="1" applyFill="1" applyBorder="1">
      <alignment/>
      <protection/>
    </xf>
    <xf numFmtId="164" fontId="3" fillId="33" borderId="0" xfId="57" applyNumberFormat="1" applyFill="1" applyBorder="1" applyAlignment="1">
      <alignment horizontal="center"/>
      <protection/>
    </xf>
    <xf numFmtId="0" fontId="99" fillId="33" borderId="0" xfId="57" applyFont="1" applyFill="1">
      <alignment/>
      <protection/>
    </xf>
    <xf numFmtId="0" fontId="99" fillId="33" borderId="0" xfId="57" applyFont="1" applyFill="1" applyBorder="1">
      <alignment/>
      <protection/>
    </xf>
    <xf numFmtId="0" fontId="100" fillId="33" borderId="0" xfId="57" applyFont="1" applyFill="1">
      <alignment/>
      <protection/>
    </xf>
    <xf numFmtId="0" fontId="99" fillId="33" borderId="0" xfId="57" applyFont="1" applyFill="1" applyBorder="1" applyAlignment="1">
      <alignment horizontal="left"/>
      <protection/>
    </xf>
    <xf numFmtId="0" fontId="99" fillId="33" borderId="0" xfId="58" applyFont="1" applyFill="1" applyBorder="1">
      <alignment/>
      <protection/>
    </xf>
    <xf numFmtId="0" fontId="101" fillId="33" borderId="0" xfId="57" applyFont="1" applyFill="1">
      <alignment/>
      <protection/>
    </xf>
    <xf numFmtId="0" fontId="99" fillId="33" borderId="0" xfId="62" applyFont="1" applyFill="1">
      <alignment/>
      <protection/>
    </xf>
    <xf numFmtId="0" fontId="99" fillId="33" borderId="0" xfId="62" applyFont="1" applyFill="1" applyBorder="1" applyAlignment="1">
      <alignment horizontal="left"/>
      <protection/>
    </xf>
    <xf numFmtId="164" fontId="89" fillId="34" borderId="11" xfId="57" applyNumberFormat="1" applyFont="1" applyFill="1" applyBorder="1" applyAlignment="1">
      <alignment horizontal="center" vertical="center" wrapText="1"/>
      <protection/>
    </xf>
    <xf numFmtId="164" fontId="89" fillId="34" borderId="11" xfId="57" applyNumberFormat="1" applyFont="1" applyFill="1" applyBorder="1" applyAlignment="1">
      <alignment horizontal="center" vertical="center"/>
      <protection/>
    </xf>
    <xf numFmtId="168" fontId="9" fillId="35" borderId="11" xfId="57" applyNumberFormat="1" applyFont="1" applyFill="1" applyBorder="1" applyAlignment="1">
      <alignment horizontal="center" vertical="center" wrapText="1"/>
      <protection/>
    </xf>
    <xf numFmtId="164" fontId="93" fillId="33" borderId="11" xfId="57" applyNumberFormat="1" applyFont="1" applyFill="1" applyBorder="1" applyAlignment="1">
      <alignment horizontal="center"/>
      <protection/>
    </xf>
    <xf numFmtId="168" fontId="94" fillId="35" borderId="14" xfId="57" applyNumberFormat="1" applyFont="1" applyFill="1" applyBorder="1" applyAlignment="1">
      <alignment horizontal="center" vertical="center" wrapText="1"/>
      <protection/>
    </xf>
    <xf numFmtId="164" fontId="94" fillId="33" borderId="14" xfId="57" applyNumberFormat="1" applyFont="1" applyFill="1" applyBorder="1" applyAlignment="1">
      <alignment horizontal="center"/>
      <protection/>
    </xf>
    <xf numFmtId="164" fontId="94" fillId="33" borderId="17" xfId="57" applyNumberFormat="1" applyFont="1" applyFill="1" applyBorder="1" applyAlignment="1">
      <alignment horizontal="center"/>
      <protection/>
    </xf>
    <xf numFmtId="164" fontId="102" fillId="33" borderId="0" xfId="57" applyNumberFormat="1" applyFont="1" applyFill="1" applyBorder="1">
      <alignment/>
      <protection/>
    </xf>
    <xf numFmtId="0" fontId="103" fillId="0" borderId="0" xfId="0" applyFont="1" applyAlignment="1">
      <alignment/>
    </xf>
    <xf numFmtId="164" fontId="99" fillId="33" borderId="0" xfId="57" applyNumberFormat="1" applyFont="1" applyFill="1" applyBorder="1">
      <alignment/>
      <protection/>
    </xf>
    <xf numFmtId="0" fontId="104" fillId="0" borderId="0" xfId="0" applyFont="1" applyAlignment="1">
      <alignment/>
    </xf>
    <xf numFmtId="164" fontId="105" fillId="33" borderId="0" xfId="57" applyNumberFormat="1" applyFont="1" applyFill="1" applyBorder="1">
      <alignment/>
      <protection/>
    </xf>
    <xf numFmtId="164" fontId="105" fillId="33" borderId="0" xfId="58" applyNumberFormat="1" applyFont="1" applyFill="1" applyBorder="1">
      <alignment/>
      <protection/>
    </xf>
    <xf numFmtId="164" fontId="106" fillId="33" borderId="0" xfId="57" applyNumberFormat="1" applyFont="1" applyFill="1" applyBorder="1" applyAlignment="1">
      <alignment horizontal="center"/>
      <protection/>
    </xf>
    <xf numFmtId="164" fontId="10" fillId="33" borderId="21" xfId="57" applyNumberFormat="1" applyFont="1" applyFill="1" applyBorder="1" applyAlignment="1">
      <alignment horizontal="center" vertical="center"/>
      <protection/>
    </xf>
    <xf numFmtId="0" fontId="10" fillId="35" borderId="0" xfId="57" applyNumberFormat="1" applyFont="1" applyFill="1" applyBorder="1" applyAlignment="1">
      <alignment horizontal="center" vertical="center" wrapText="1"/>
      <protection/>
    </xf>
    <xf numFmtId="164" fontId="107" fillId="33" borderId="14" xfId="57" applyNumberFormat="1" applyFont="1" applyFill="1" applyBorder="1" applyAlignment="1">
      <alignment horizontal="center" vertical="center"/>
      <protection/>
    </xf>
    <xf numFmtId="0" fontId="107" fillId="35" borderId="16" xfId="57" applyNumberFormat="1" applyFont="1" applyFill="1" applyBorder="1" applyAlignment="1">
      <alignment horizontal="center" vertical="center" wrapText="1"/>
      <protection/>
    </xf>
    <xf numFmtId="164" fontId="9" fillId="33" borderId="17" xfId="57" applyNumberFormat="1" applyFont="1" applyFill="1" applyBorder="1" applyAlignment="1">
      <alignment horizontal="center" vertical="center"/>
      <protection/>
    </xf>
    <xf numFmtId="49" fontId="9" fillId="0" borderId="17" xfId="0" applyNumberFormat="1" applyFont="1" applyBorder="1" applyAlignment="1">
      <alignment horizontal="center" wrapText="1"/>
    </xf>
    <xf numFmtId="168" fontId="10" fillId="35" borderId="10" xfId="57" applyNumberFormat="1" applyFont="1" applyFill="1" applyBorder="1" applyAlignment="1">
      <alignment horizontal="center" vertical="center" wrapText="1"/>
      <protection/>
    </xf>
    <xf numFmtId="164" fontId="10" fillId="33" borderId="10" xfId="57" applyNumberFormat="1" applyFont="1" applyFill="1" applyBorder="1" applyAlignment="1">
      <alignment horizontal="center"/>
      <protection/>
    </xf>
    <xf numFmtId="168" fontId="107" fillId="35" borderId="14" xfId="57" applyNumberFormat="1" applyFont="1" applyFill="1" applyBorder="1" applyAlignment="1">
      <alignment horizontal="center" vertical="center" wrapText="1"/>
      <protection/>
    </xf>
    <xf numFmtId="164" fontId="107" fillId="33" borderId="14" xfId="57" applyNumberFormat="1" applyFont="1" applyFill="1" applyBorder="1" applyAlignment="1">
      <alignment horizontal="center"/>
      <protection/>
    </xf>
    <xf numFmtId="168" fontId="9" fillId="35" borderId="17" xfId="57" applyNumberFormat="1" applyFont="1" applyFill="1" applyBorder="1" applyAlignment="1">
      <alignment horizontal="center" vertical="center" wrapText="1"/>
      <protection/>
    </xf>
    <xf numFmtId="164" fontId="9" fillId="33" borderId="17" xfId="57" applyNumberFormat="1" applyFont="1" applyFill="1" applyBorder="1" applyAlignment="1">
      <alignment horizontal="center"/>
      <protection/>
    </xf>
    <xf numFmtId="168" fontId="9" fillId="35" borderId="14" xfId="57" applyNumberFormat="1" applyFont="1" applyFill="1" applyBorder="1" applyAlignment="1">
      <alignment horizontal="center" vertical="center" wrapText="1"/>
      <protection/>
    </xf>
    <xf numFmtId="164" fontId="107" fillId="33" borderId="17" xfId="57" applyNumberFormat="1" applyFont="1" applyFill="1" applyBorder="1" applyAlignment="1">
      <alignment horizontal="center" vertical="center"/>
      <protection/>
    </xf>
    <xf numFmtId="49" fontId="108" fillId="0" borderId="17" xfId="0" applyNumberFormat="1" applyFont="1" applyBorder="1" applyAlignment="1">
      <alignment horizontal="center" wrapText="1"/>
    </xf>
    <xf numFmtId="168" fontId="108" fillId="35" borderId="17" xfId="57" applyNumberFormat="1" applyFont="1" applyFill="1" applyBorder="1" applyAlignment="1">
      <alignment horizontal="center" vertical="center" wrapText="1"/>
      <protection/>
    </xf>
    <xf numFmtId="49" fontId="109" fillId="0" borderId="17" xfId="0" applyNumberFormat="1" applyFont="1" applyBorder="1" applyAlignment="1">
      <alignment horizontal="center"/>
    </xf>
    <xf numFmtId="49" fontId="108" fillId="0" borderId="17" xfId="0" applyNumberFormat="1" applyFont="1" applyBorder="1" applyAlignment="1">
      <alignment horizontal="center"/>
    </xf>
    <xf numFmtId="164" fontId="93" fillId="33" borderId="14" xfId="57" applyNumberFormat="1" applyFont="1" applyFill="1" applyBorder="1" applyAlignment="1">
      <alignment horizontal="center"/>
      <protection/>
    </xf>
    <xf numFmtId="164" fontId="107" fillId="33" borderId="17" xfId="57" applyNumberFormat="1" applyFont="1" applyFill="1" applyBorder="1" applyAlignment="1">
      <alignment horizontal="center"/>
      <protection/>
    </xf>
    <xf numFmtId="164" fontId="110" fillId="33" borderId="17" xfId="57" applyNumberFormat="1" applyFont="1" applyFill="1" applyBorder="1" applyAlignment="1">
      <alignment horizontal="center"/>
      <protection/>
    </xf>
    <xf numFmtId="164" fontId="111" fillId="33" borderId="17" xfId="57" applyNumberFormat="1" applyFont="1" applyFill="1" applyBorder="1" applyAlignment="1">
      <alignment horizontal="center"/>
      <protection/>
    </xf>
    <xf numFmtId="168" fontId="107" fillId="35" borderId="17" xfId="57" applyNumberFormat="1" applyFont="1" applyFill="1" applyBorder="1" applyAlignment="1">
      <alignment horizontal="center" vertical="center" wrapText="1"/>
      <protection/>
    </xf>
    <xf numFmtId="0" fontId="103" fillId="33" borderId="0" xfId="0" applyFont="1" applyFill="1" applyAlignment="1">
      <alignment/>
    </xf>
    <xf numFmtId="0" fontId="104" fillId="33" borderId="0" xfId="0" applyFont="1" applyFill="1" applyAlignment="1">
      <alignment/>
    </xf>
    <xf numFmtId="164" fontId="94" fillId="33" borderId="0" xfId="57" applyNumberFormat="1" applyFont="1" applyFill="1" applyBorder="1" applyAlignment="1">
      <alignment horizontal="center" vertical="center"/>
      <protection/>
    </xf>
    <xf numFmtId="0" fontId="97" fillId="35" borderId="13" xfId="57" applyNumberFormat="1" applyFont="1" applyFill="1" applyBorder="1" applyAlignment="1">
      <alignment horizontal="center" vertical="center" wrapText="1"/>
      <protection/>
    </xf>
    <xf numFmtId="168" fontId="97" fillId="35" borderId="14" xfId="57" applyNumberFormat="1" applyFont="1" applyFill="1" applyBorder="1" applyAlignment="1">
      <alignment horizontal="center" vertical="center" wrapText="1"/>
      <protection/>
    </xf>
    <xf numFmtId="168" fontId="94" fillId="35" borderId="17" xfId="57" applyNumberFormat="1" applyFont="1" applyFill="1" applyBorder="1" applyAlignment="1">
      <alignment horizontal="center" vertical="center" wrapText="1"/>
      <protection/>
    </xf>
    <xf numFmtId="164" fontId="94" fillId="33" borderId="19" xfId="57" applyNumberFormat="1" applyFont="1" applyFill="1" applyBorder="1" applyAlignment="1">
      <alignment horizontal="center" vertical="center"/>
      <protection/>
    </xf>
    <xf numFmtId="168" fontId="94" fillId="35" borderId="19" xfId="57" applyNumberFormat="1" applyFont="1" applyFill="1" applyBorder="1" applyAlignment="1">
      <alignment horizontal="center" vertical="center" wrapText="1"/>
      <protection/>
    </xf>
    <xf numFmtId="168" fontId="97" fillId="35" borderId="11" xfId="57" applyNumberFormat="1" applyFont="1" applyFill="1" applyBorder="1" applyAlignment="1">
      <alignment horizontal="center" vertical="center" wrapText="1"/>
      <protection/>
    </xf>
    <xf numFmtId="164" fontId="94" fillId="33" borderId="11" xfId="57" applyNumberFormat="1" applyFont="1" applyFill="1" applyBorder="1" applyAlignment="1">
      <alignment horizontal="center"/>
      <protection/>
    </xf>
    <xf numFmtId="164" fontId="94" fillId="33" borderId="19" xfId="57" applyNumberFormat="1" applyFont="1" applyFill="1" applyBorder="1" applyAlignment="1">
      <alignment horizontal="center"/>
      <protection/>
    </xf>
    <xf numFmtId="164" fontId="93" fillId="33" borderId="17" xfId="57" applyNumberFormat="1" applyFont="1" applyFill="1" applyBorder="1" applyAlignment="1">
      <alignment horizontal="center" vertical="center"/>
      <protection/>
    </xf>
    <xf numFmtId="168" fontId="10" fillId="35" borderId="14" xfId="57" applyNumberFormat="1" applyFont="1" applyFill="1" applyBorder="1" applyAlignment="1">
      <alignment horizontal="center" vertical="center" wrapText="1"/>
      <protection/>
    </xf>
    <xf numFmtId="168" fontId="11" fillId="35" borderId="14" xfId="57" applyNumberFormat="1" applyFont="1" applyFill="1" applyBorder="1" applyAlignment="1">
      <alignment horizontal="center" vertical="center" wrapText="1"/>
      <protection/>
    </xf>
    <xf numFmtId="164" fontId="10" fillId="33" borderId="14" xfId="57" applyNumberFormat="1" applyFont="1" applyFill="1" applyBorder="1" applyAlignment="1">
      <alignment horizontal="center" vertical="center"/>
      <protection/>
    </xf>
    <xf numFmtId="164" fontId="10" fillId="33" borderId="14" xfId="57" applyNumberFormat="1" applyFont="1" applyFill="1" applyBorder="1" applyAlignment="1">
      <alignment horizontal="center"/>
      <protection/>
    </xf>
    <xf numFmtId="164" fontId="112" fillId="33" borderId="14" xfId="57" applyNumberFormat="1" applyFont="1" applyFill="1" applyBorder="1" applyAlignment="1">
      <alignment horizontal="center"/>
      <protection/>
    </xf>
    <xf numFmtId="168" fontId="11" fillId="35" borderId="17" xfId="57" applyNumberFormat="1" applyFont="1" applyFill="1" applyBorder="1" applyAlignment="1">
      <alignment horizontal="center" vertical="center" wrapText="1"/>
      <protection/>
    </xf>
    <xf numFmtId="168" fontId="11" fillId="35" borderId="19" xfId="57" applyNumberFormat="1" applyFont="1" applyFill="1" applyBorder="1" applyAlignment="1">
      <alignment horizontal="center" vertical="center" wrapText="1"/>
      <protection/>
    </xf>
    <xf numFmtId="164" fontId="9" fillId="33" borderId="22" xfId="57" applyNumberFormat="1" applyFont="1" applyFill="1" applyBorder="1" applyAlignment="1">
      <alignment horizontal="center" vertical="center"/>
      <protection/>
    </xf>
    <xf numFmtId="164" fontId="10" fillId="33" borderId="23" xfId="57" applyNumberFormat="1" applyFont="1" applyFill="1" applyBorder="1" applyAlignment="1">
      <alignment horizontal="center"/>
      <protection/>
    </xf>
    <xf numFmtId="168" fontId="12" fillId="35" borderId="17" xfId="57" applyNumberFormat="1" applyFont="1" applyFill="1" applyBorder="1" applyAlignment="1">
      <alignment horizontal="center" vertical="center" wrapText="1"/>
      <protection/>
    </xf>
    <xf numFmtId="164" fontId="10" fillId="33" borderId="19" xfId="57" applyNumberFormat="1" applyFont="1" applyFill="1" applyBorder="1" applyAlignment="1">
      <alignment horizontal="center" vertical="center"/>
      <protection/>
    </xf>
    <xf numFmtId="0" fontId="3" fillId="33" borderId="0" xfId="57" applyFill="1" applyAlignment="1">
      <alignment horizontal="center"/>
      <protection/>
    </xf>
    <xf numFmtId="0" fontId="9" fillId="33" borderId="10" xfId="57" applyFont="1" applyFill="1" applyBorder="1" applyAlignment="1">
      <alignment horizontal="center" vertical="center"/>
      <protection/>
    </xf>
    <xf numFmtId="164" fontId="9" fillId="33" borderId="24" xfId="57" applyNumberFormat="1" applyFont="1" applyFill="1" applyBorder="1" applyAlignment="1">
      <alignment horizontal="center" vertical="center"/>
      <protection/>
    </xf>
    <xf numFmtId="164" fontId="9" fillId="33" borderId="25" xfId="57" applyNumberFormat="1" applyFont="1" applyFill="1" applyBorder="1" applyAlignment="1">
      <alignment horizontal="center" vertical="center"/>
      <protection/>
    </xf>
    <xf numFmtId="168" fontId="9" fillId="35" borderId="26" xfId="57" applyNumberFormat="1" applyFont="1" applyFill="1" applyBorder="1" applyAlignment="1">
      <alignment horizontal="center" vertical="center"/>
      <protection/>
    </xf>
    <xf numFmtId="0" fontId="9" fillId="0" borderId="26" xfId="57" applyNumberFormat="1" applyFont="1" applyFill="1" applyBorder="1" applyAlignment="1">
      <alignment horizontal="center" vertical="center" wrapText="1"/>
      <protection/>
    </xf>
    <xf numFmtId="0" fontId="10" fillId="33" borderId="27" xfId="57" applyFont="1" applyFill="1" applyBorder="1" applyAlignment="1">
      <alignment horizontal="center" vertical="center"/>
      <protection/>
    </xf>
    <xf numFmtId="164" fontId="10" fillId="33" borderId="28" xfId="57" applyNumberFormat="1" applyFont="1" applyFill="1" applyBorder="1" applyAlignment="1">
      <alignment horizontal="center" vertical="center"/>
      <protection/>
    </xf>
    <xf numFmtId="164" fontId="10" fillId="33" borderId="26" xfId="57" applyNumberFormat="1" applyFont="1" applyFill="1" applyBorder="1" applyAlignment="1">
      <alignment horizontal="center" vertical="center"/>
      <protection/>
    </xf>
    <xf numFmtId="168" fontId="10" fillId="35" borderId="26" xfId="57" applyNumberFormat="1" applyFont="1" applyFill="1" applyBorder="1" applyAlignment="1">
      <alignment horizontal="center" vertical="center"/>
      <protection/>
    </xf>
    <xf numFmtId="0" fontId="10" fillId="0" borderId="26" xfId="57" applyNumberFormat="1" applyFont="1" applyFill="1" applyBorder="1" applyAlignment="1">
      <alignment horizontal="center" vertical="center" wrapText="1"/>
      <protection/>
    </xf>
    <xf numFmtId="168" fontId="9" fillId="35" borderId="26" xfId="57" applyNumberFormat="1" applyFont="1" applyFill="1" applyBorder="1" applyAlignment="1">
      <alignment horizontal="center" vertical="center" wrapText="1"/>
      <protection/>
    </xf>
    <xf numFmtId="0" fontId="9" fillId="36" borderId="26" xfId="57" applyNumberFormat="1" applyFont="1" applyFill="1" applyBorder="1" applyAlignment="1">
      <alignment horizontal="center" vertical="center" wrapText="1"/>
      <protection/>
    </xf>
    <xf numFmtId="168" fontId="10" fillId="35" borderId="26" xfId="57" applyNumberFormat="1" applyFont="1" applyFill="1" applyBorder="1" applyAlignment="1">
      <alignment horizontal="center" vertical="center" wrapText="1"/>
      <protection/>
    </xf>
    <xf numFmtId="0" fontId="10" fillId="36" borderId="26" xfId="57" applyNumberFormat="1" applyFont="1" applyFill="1" applyBorder="1" applyAlignment="1">
      <alignment horizontal="center" vertical="center" wrapText="1"/>
      <protection/>
    </xf>
    <xf numFmtId="0" fontId="9" fillId="35" borderId="26" xfId="57" applyNumberFormat="1" applyFont="1" applyFill="1" applyBorder="1" applyAlignment="1">
      <alignment horizontal="center" vertical="center" wrapText="1"/>
      <protection/>
    </xf>
    <xf numFmtId="0" fontId="10" fillId="35" borderId="26" xfId="57" applyNumberFormat="1" applyFont="1" applyFill="1" applyBorder="1" applyAlignment="1">
      <alignment horizontal="center" vertical="center" wrapText="1"/>
      <protection/>
    </xf>
    <xf numFmtId="0" fontId="100" fillId="33" borderId="0" xfId="57" applyFont="1" applyFill="1" applyAlignment="1">
      <alignment horizontal="center"/>
      <protection/>
    </xf>
    <xf numFmtId="0" fontId="101" fillId="33" borderId="0" xfId="57" applyFont="1" applyFill="1" applyAlignment="1">
      <alignment horizontal="center"/>
      <protection/>
    </xf>
    <xf numFmtId="168" fontId="9" fillId="35" borderId="10" xfId="57" applyNumberFormat="1" applyFont="1" applyFill="1" applyBorder="1" applyAlignment="1">
      <alignment horizontal="center" vertical="center" wrapText="1"/>
      <protection/>
    </xf>
    <xf numFmtId="164" fontId="9" fillId="33" borderId="20" xfId="57" applyNumberFormat="1" applyFont="1" applyFill="1" applyBorder="1" applyAlignment="1">
      <alignment horizontal="center"/>
      <protection/>
    </xf>
    <xf numFmtId="164" fontId="9" fillId="33" borderId="10" xfId="57" applyNumberFormat="1" applyFont="1" applyFill="1" applyBorder="1" applyAlignment="1">
      <alignment horizontal="center"/>
      <protection/>
    </xf>
    <xf numFmtId="168" fontId="10" fillId="35" borderId="11" xfId="57" applyNumberFormat="1" applyFont="1" applyFill="1" applyBorder="1" applyAlignment="1">
      <alignment horizontal="center" vertical="center" wrapText="1"/>
      <protection/>
    </xf>
    <xf numFmtId="164" fontId="10" fillId="33" borderId="20" xfId="57" applyNumberFormat="1" applyFont="1" applyFill="1" applyBorder="1" applyAlignment="1">
      <alignment horizontal="center"/>
      <protection/>
    </xf>
    <xf numFmtId="164" fontId="10" fillId="33" borderId="26" xfId="57" applyNumberFormat="1" applyFont="1" applyFill="1" applyBorder="1" applyAlignment="1">
      <alignment horizontal="center"/>
      <protection/>
    </xf>
    <xf numFmtId="168" fontId="9" fillId="35" borderId="20" xfId="57" applyNumberFormat="1" applyFont="1" applyFill="1" applyBorder="1" applyAlignment="1">
      <alignment horizontal="center" vertical="center" wrapText="1"/>
      <protection/>
    </xf>
    <xf numFmtId="164" fontId="9" fillId="33" borderId="20" xfId="57" applyNumberFormat="1" applyFont="1" applyFill="1" applyBorder="1" applyAlignment="1">
      <alignment horizontal="center" vertical="center"/>
      <protection/>
    </xf>
    <xf numFmtId="164" fontId="10" fillId="33" borderId="20" xfId="57" applyNumberFormat="1" applyFont="1" applyFill="1" applyBorder="1" applyAlignment="1">
      <alignment horizontal="center" vertical="center"/>
      <protection/>
    </xf>
    <xf numFmtId="0" fontId="9" fillId="33" borderId="0" xfId="57" applyFont="1" applyFill="1">
      <alignment/>
      <protection/>
    </xf>
    <xf numFmtId="164" fontId="5" fillId="33" borderId="0" xfId="57" applyNumberFormat="1" applyFont="1" applyFill="1" applyAlignment="1">
      <alignment horizontal="center"/>
      <protection/>
    </xf>
    <xf numFmtId="164" fontId="113" fillId="33" borderId="0" xfId="57" applyNumberFormat="1" applyFont="1" applyFill="1" applyBorder="1" applyAlignment="1">
      <alignment horizontal="left" vertical="center"/>
      <protection/>
    </xf>
    <xf numFmtId="164" fontId="113" fillId="33" borderId="0" xfId="57" applyNumberFormat="1" applyFont="1" applyFill="1" applyAlignment="1">
      <alignment horizontal="left" vertical="center"/>
      <protection/>
    </xf>
    <xf numFmtId="164" fontId="114" fillId="33" borderId="0" xfId="57" applyNumberFormat="1" applyFont="1" applyFill="1" applyAlignment="1">
      <alignment horizontal="left"/>
      <protection/>
    </xf>
    <xf numFmtId="0" fontId="114" fillId="33" borderId="0" xfId="57" applyFont="1" applyFill="1">
      <alignment/>
      <protection/>
    </xf>
    <xf numFmtId="0" fontId="115" fillId="34" borderId="9" xfId="57" applyFont="1" applyFill="1" applyBorder="1" applyAlignment="1">
      <alignment horizontal="center" vertical="center" wrapText="1"/>
      <protection/>
    </xf>
    <xf numFmtId="164" fontId="115" fillId="34" borderId="9" xfId="57" applyNumberFormat="1" applyFont="1" applyFill="1" applyBorder="1" applyAlignment="1">
      <alignment horizontal="center"/>
      <protection/>
    </xf>
    <xf numFmtId="0" fontId="115" fillId="34" borderId="10" xfId="57" applyFont="1" applyFill="1" applyBorder="1" applyAlignment="1">
      <alignment horizontal="center" vertical="center" wrapText="1"/>
      <protection/>
    </xf>
    <xf numFmtId="164" fontId="115" fillId="34" borderId="10" xfId="57" applyNumberFormat="1" applyFont="1" applyFill="1" applyBorder="1" applyAlignment="1">
      <alignment horizontal="center"/>
      <protection/>
    </xf>
    <xf numFmtId="164" fontId="112" fillId="37" borderId="29" xfId="57" applyNumberFormat="1" applyFont="1" applyFill="1" applyBorder="1" applyAlignment="1">
      <alignment horizontal="center" vertical="center"/>
      <protection/>
    </xf>
    <xf numFmtId="0" fontId="91" fillId="33" borderId="11" xfId="57" applyFont="1" applyFill="1" applyBorder="1" applyAlignment="1">
      <alignment horizontal="left"/>
      <protection/>
    </xf>
    <xf numFmtId="1" fontId="112" fillId="37" borderId="29" xfId="57" applyNumberFormat="1" applyFont="1" applyFill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164" fontId="10" fillId="33" borderId="23" xfId="57" applyNumberFormat="1" applyFont="1" applyFill="1" applyBorder="1" applyAlignment="1">
      <alignment horizontal="center" vertical="center"/>
      <protection/>
    </xf>
    <xf numFmtId="0" fontId="10" fillId="0" borderId="21" xfId="57" applyFont="1" applyBorder="1" applyAlignment="1">
      <alignment horizontal="center"/>
      <protection/>
    </xf>
    <xf numFmtId="0" fontId="10" fillId="0" borderId="30" xfId="57" applyFont="1" applyBorder="1" applyAlignment="1">
      <alignment horizontal="center"/>
      <protection/>
    </xf>
    <xf numFmtId="164" fontId="10" fillId="33" borderId="30" xfId="57" applyNumberFormat="1" applyFont="1" applyFill="1" applyBorder="1" applyAlignment="1">
      <alignment horizontal="center"/>
      <protection/>
    </xf>
    <xf numFmtId="164" fontId="116" fillId="33" borderId="14" xfId="57" applyNumberFormat="1" applyFont="1" applyFill="1" applyBorder="1" applyAlignment="1">
      <alignment horizontal="center" vertical="center"/>
      <protection/>
    </xf>
    <xf numFmtId="164" fontId="10" fillId="33" borderId="17" xfId="57" applyNumberFormat="1" applyFont="1" applyFill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/>
      <protection/>
    </xf>
    <xf numFmtId="164" fontId="10" fillId="33" borderId="17" xfId="57" applyNumberFormat="1" applyFont="1" applyFill="1" applyBorder="1" applyAlignment="1">
      <alignment horizontal="center"/>
      <protection/>
    </xf>
    <xf numFmtId="164" fontId="10" fillId="33" borderId="17" xfId="57" applyNumberFormat="1" applyFont="1" applyFill="1" applyBorder="1" applyAlignment="1">
      <alignment horizontal="center" wrapText="1"/>
      <protection/>
    </xf>
    <xf numFmtId="1" fontId="112" fillId="37" borderId="0" xfId="57" applyNumberFormat="1" applyFont="1" applyFill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/>
      <protection/>
    </xf>
    <xf numFmtId="164" fontId="9" fillId="33" borderId="0" xfId="57" applyNumberFormat="1" applyFont="1" applyFill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/>
      <protection/>
    </xf>
    <xf numFmtId="164" fontId="9" fillId="33" borderId="0" xfId="57" applyNumberFormat="1" applyFont="1" applyFill="1" applyBorder="1" applyAlignment="1">
      <alignment horizontal="center"/>
      <protection/>
    </xf>
    <xf numFmtId="0" fontId="117" fillId="33" borderId="0" xfId="57" applyFont="1" applyFill="1">
      <alignment/>
      <protection/>
    </xf>
    <xf numFmtId="0" fontId="102" fillId="33" borderId="0" xfId="57" applyFont="1" applyFill="1" applyBorder="1" applyAlignment="1">
      <alignment horizontal="left"/>
      <protection/>
    </xf>
    <xf numFmtId="0" fontId="118" fillId="33" borderId="0" xfId="57" applyFont="1" applyFill="1">
      <alignment/>
      <protection/>
    </xf>
    <xf numFmtId="164" fontId="99" fillId="33" borderId="0" xfId="57" applyNumberFormat="1" applyFont="1" applyFill="1" applyBorder="1" applyAlignment="1">
      <alignment horizontal="center"/>
      <protection/>
    </xf>
    <xf numFmtId="164" fontId="115" fillId="34" borderId="11" xfId="57" applyNumberFormat="1" applyFont="1" applyFill="1" applyBorder="1" applyAlignment="1">
      <alignment horizontal="center" vertical="center"/>
      <protection/>
    </xf>
    <xf numFmtId="164" fontId="10" fillId="33" borderId="21" xfId="57" applyNumberFormat="1" applyFont="1" applyFill="1" applyBorder="1" applyAlignment="1">
      <alignment horizontal="center"/>
      <protection/>
    </xf>
    <xf numFmtId="164" fontId="113" fillId="33" borderId="0" xfId="57" applyNumberFormat="1" applyFont="1" applyFill="1" applyBorder="1" applyAlignment="1">
      <alignment horizontal="center" vertical="center"/>
      <protection/>
    </xf>
    <xf numFmtId="164" fontId="119" fillId="37" borderId="29" xfId="57" applyNumberFormat="1" applyFont="1" applyFill="1" applyBorder="1" applyAlignment="1">
      <alignment horizontal="center" vertical="center"/>
      <protection/>
    </xf>
    <xf numFmtId="1" fontId="119" fillId="37" borderId="29" xfId="57" applyNumberFormat="1" applyFont="1" applyFill="1" applyBorder="1" applyAlignment="1">
      <alignment horizontal="center" vertical="center"/>
      <protection/>
    </xf>
    <xf numFmtId="164" fontId="96" fillId="33" borderId="31" xfId="57" applyNumberFormat="1" applyFont="1" applyFill="1" applyBorder="1" applyAlignment="1">
      <alignment horizontal="center" vertical="center"/>
      <protection/>
    </xf>
    <xf numFmtId="0" fontId="9" fillId="35" borderId="32" xfId="57" applyNumberFormat="1" applyFont="1" applyFill="1" applyBorder="1" applyAlignment="1">
      <alignment horizontal="center" vertical="center" wrapText="1"/>
      <protection/>
    </xf>
    <xf numFmtId="0" fontId="10" fillId="33" borderId="33" xfId="57" applyNumberFormat="1" applyFont="1" applyFill="1" applyBorder="1" applyAlignment="1">
      <alignment horizontal="center" vertical="center" wrapText="1"/>
      <protection/>
    </xf>
    <xf numFmtId="164" fontId="93" fillId="33" borderId="31" xfId="57" applyNumberFormat="1" applyFont="1" applyFill="1" applyBorder="1" applyAlignment="1">
      <alignment horizontal="center" vertical="center"/>
      <protection/>
    </xf>
    <xf numFmtId="0" fontId="10" fillId="33" borderId="32" xfId="57" applyNumberFormat="1" applyFont="1" applyFill="1" applyBorder="1" applyAlignment="1">
      <alignment horizontal="center" vertical="center" wrapText="1"/>
      <protection/>
    </xf>
    <xf numFmtId="0" fontId="10" fillId="35" borderId="32" xfId="57" applyNumberFormat="1" applyFont="1" applyFill="1" applyBorder="1" applyAlignment="1">
      <alignment horizontal="center" vertical="center" wrapText="1"/>
      <protection/>
    </xf>
    <xf numFmtId="0" fontId="10" fillId="35" borderId="33" xfId="57" applyNumberFormat="1" applyFont="1" applyFill="1" applyBorder="1" applyAlignment="1">
      <alignment horizontal="center" vertical="center" wrapText="1"/>
      <protection/>
    </xf>
    <xf numFmtId="0" fontId="10" fillId="33" borderId="34" xfId="57" applyNumberFormat="1" applyFont="1" applyFill="1" applyBorder="1" applyAlignment="1">
      <alignment horizontal="center" vertical="center" wrapText="1"/>
      <protection/>
    </xf>
    <xf numFmtId="0" fontId="10" fillId="33" borderId="35" xfId="57" applyNumberFormat="1" applyFont="1" applyFill="1" applyBorder="1" applyAlignment="1">
      <alignment horizontal="center" vertical="center" wrapText="1"/>
      <protection/>
    </xf>
    <xf numFmtId="0" fontId="94" fillId="33" borderId="33" xfId="57" applyNumberFormat="1" applyFont="1" applyFill="1" applyBorder="1" applyAlignment="1">
      <alignment horizontal="center" vertical="center" wrapText="1"/>
      <protection/>
    </xf>
    <xf numFmtId="164" fontId="113" fillId="0" borderId="0" xfId="57" applyNumberFormat="1" applyFont="1" applyFill="1" applyAlignment="1">
      <alignment horizontal="left" vertical="center"/>
      <protection/>
    </xf>
    <xf numFmtId="164" fontId="93" fillId="33" borderId="25" xfId="57" applyNumberFormat="1" applyFont="1" applyFill="1" applyBorder="1" applyAlignment="1">
      <alignment horizontal="center"/>
      <protection/>
    </xf>
    <xf numFmtId="164" fontId="94" fillId="33" borderId="26" xfId="57" applyNumberFormat="1" applyFont="1" applyFill="1" applyBorder="1" applyAlignment="1">
      <alignment horizontal="center"/>
      <protection/>
    </xf>
    <xf numFmtId="164" fontId="94" fillId="33" borderId="25" xfId="57" applyNumberFormat="1" applyFont="1" applyFill="1" applyBorder="1" applyAlignment="1">
      <alignment horizontal="center"/>
      <protection/>
    </xf>
    <xf numFmtId="164" fontId="113" fillId="0" borderId="0" xfId="57" applyNumberFormat="1" applyFont="1" applyFill="1" applyBorder="1" applyAlignment="1">
      <alignment horizontal="left" vertical="center"/>
      <protection/>
    </xf>
    <xf numFmtId="0" fontId="9" fillId="35" borderId="13" xfId="57" applyNumberFormat="1" applyFont="1" applyFill="1" applyBorder="1" applyAlignment="1">
      <alignment horizontal="left" vertical="center" wrapText="1"/>
      <protection/>
    </xf>
    <xf numFmtId="0" fontId="9" fillId="35" borderId="11" xfId="57" applyNumberFormat="1" applyFont="1" applyFill="1" applyBorder="1" applyAlignment="1">
      <alignment horizontal="center" vertical="center" wrapText="1"/>
      <protection/>
    </xf>
    <xf numFmtId="0" fontId="5" fillId="33" borderId="25" xfId="57" applyFont="1" applyFill="1" applyBorder="1" applyAlignment="1">
      <alignment horizontal="center"/>
      <protection/>
    </xf>
    <xf numFmtId="0" fontId="9" fillId="35" borderId="0" xfId="57" applyNumberFormat="1" applyFont="1" applyFill="1" applyBorder="1" applyAlignment="1">
      <alignment horizontal="left" vertical="center" wrapText="1"/>
      <protection/>
    </xf>
    <xf numFmtId="0" fontId="9" fillId="35" borderId="10" xfId="57" applyNumberFormat="1" applyFont="1" applyFill="1" applyBorder="1" applyAlignment="1">
      <alignment horizontal="center" vertical="center" wrapText="1"/>
      <protection/>
    </xf>
    <xf numFmtId="164" fontId="10" fillId="33" borderId="26" xfId="57" applyNumberFormat="1" applyFont="1" applyFill="1" applyBorder="1" applyAlignment="1">
      <alignment horizontal="center" vertical="center"/>
      <protection/>
    </xf>
    <xf numFmtId="168" fontId="94" fillId="35" borderId="26" xfId="57" applyNumberFormat="1" applyFont="1" applyFill="1" applyBorder="1" applyAlignment="1">
      <alignment horizontal="center" vertical="center" wrapText="1"/>
      <protection/>
    </xf>
    <xf numFmtId="0" fontId="94" fillId="0" borderId="26" xfId="57" applyNumberFormat="1" applyFont="1" applyFill="1" applyBorder="1" applyAlignment="1">
      <alignment horizontal="center" vertical="center" wrapText="1"/>
      <protection/>
    </xf>
    <xf numFmtId="168" fontId="94" fillId="35" borderId="10" xfId="57" applyNumberFormat="1" applyFont="1" applyFill="1" applyBorder="1" applyAlignment="1">
      <alignment horizontal="center" vertical="center" wrapText="1"/>
      <protection/>
    </xf>
    <xf numFmtId="0" fontId="94" fillId="0" borderId="10" xfId="57" applyNumberFormat="1" applyFont="1" applyFill="1" applyBorder="1" applyAlignment="1">
      <alignment horizontal="center" vertical="center" wrapText="1"/>
      <protection/>
    </xf>
    <xf numFmtId="0" fontId="94" fillId="36" borderId="10" xfId="57" applyNumberFormat="1" applyFont="1" applyFill="1" applyBorder="1" applyAlignment="1">
      <alignment horizontal="center" vertical="center" wrapText="1"/>
      <protection/>
    </xf>
    <xf numFmtId="0" fontId="94" fillId="35" borderId="26" xfId="57" applyNumberFormat="1" applyFont="1" applyFill="1" applyBorder="1" applyAlignment="1">
      <alignment horizontal="center" vertical="center" wrapText="1"/>
      <protection/>
    </xf>
    <xf numFmtId="0" fontId="94" fillId="35" borderId="10" xfId="57" applyNumberFormat="1" applyFont="1" applyFill="1" applyBorder="1" applyAlignment="1">
      <alignment horizontal="center" vertical="center" wrapText="1"/>
      <protection/>
    </xf>
    <xf numFmtId="0" fontId="94" fillId="36" borderId="26" xfId="57" applyNumberFormat="1" applyFont="1" applyFill="1" applyBorder="1" applyAlignment="1">
      <alignment horizontal="center" vertical="center" wrapText="1"/>
      <protection/>
    </xf>
    <xf numFmtId="164" fontId="93" fillId="33" borderId="10" xfId="57" applyNumberFormat="1" applyFont="1" applyFill="1" applyBorder="1" applyAlignment="1">
      <alignment horizontal="center"/>
      <protection/>
    </xf>
    <xf numFmtId="164" fontId="94" fillId="33" borderId="10" xfId="57" applyNumberFormat="1" applyFont="1" applyFill="1" applyBorder="1" applyAlignment="1">
      <alignment horizontal="center"/>
      <protection/>
    </xf>
    <xf numFmtId="164" fontId="94" fillId="33" borderId="10" xfId="57" applyNumberFormat="1" applyFont="1" applyFill="1" applyBorder="1" applyAlignment="1">
      <alignment horizontal="center" vertical="center"/>
      <protection/>
    </xf>
    <xf numFmtId="164" fontId="94" fillId="33" borderId="26" xfId="57" applyNumberFormat="1" applyFont="1" applyFill="1" applyBorder="1" applyAlignment="1">
      <alignment horizontal="center" vertical="center"/>
      <protection/>
    </xf>
    <xf numFmtId="0" fontId="120" fillId="33" borderId="0" xfId="57" applyFont="1" applyFill="1">
      <alignment/>
      <protection/>
    </xf>
    <xf numFmtId="0" fontId="90" fillId="33" borderId="23" xfId="57" applyFont="1" applyFill="1" applyBorder="1" applyAlignment="1">
      <alignment horizontal="center" vertical="center"/>
      <protection/>
    </xf>
    <xf numFmtId="164" fontId="107" fillId="33" borderId="19" xfId="57" applyNumberFormat="1" applyFont="1" applyFill="1" applyBorder="1" applyAlignment="1">
      <alignment horizontal="center" vertical="center"/>
      <protection/>
    </xf>
    <xf numFmtId="49" fontId="107" fillId="0" borderId="19" xfId="0" applyNumberFormat="1" applyFont="1" applyBorder="1" applyAlignment="1">
      <alignment horizontal="center" wrapText="1"/>
    </xf>
    <xf numFmtId="164" fontId="121" fillId="33" borderId="22" xfId="57" applyNumberFormat="1" applyFont="1" applyFill="1" applyBorder="1" applyAlignment="1">
      <alignment horizontal="center" vertical="center"/>
      <protection/>
    </xf>
    <xf numFmtId="168" fontId="107" fillId="35" borderId="19" xfId="57" applyNumberFormat="1" applyFont="1" applyFill="1" applyBorder="1" applyAlignment="1">
      <alignment horizontal="center" vertical="center" wrapText="1"/>
      <protection/>
    </xf>
    <xf numFmtId="168" fontId="13" fillId="35" borderId="22" xfId="57" applyNumberFormat="1" applyFont="1" applyFill="1" applyBorder="1" applyAlignment="1">
      <alignment horizontal="center" vertical="center" wrapText="1"/>
      <protection/>
    </xf>
    <xf numFmtId="164" fontId="121" fillId="33" borderId="17" xfId="57" applyNumberFormat="1" applyFont="1" applyFill="1" applyBorder="1" applyAlignment="1">
      <alignment horizontal="center" vertical="center"/>
      <protection/>
    </xf>
    <xf numFmtId="168" fontId="13" fillId="35" borderId="17" xfId="57" applyNumberFormat="1" applyFont="1" applyFill="1" applyBorder="1" applyAlignment="1">
      <alignment horizontal="center" vertical="center" wrapText="1"/>
      <protection/>
    </xf>
    <xf numFmtId="164" fontId="93" fillId="33" borderId="19" xfId="57" applyNumberFormat="1" applyFont="1" applyFill="1" applyBorder="1" applyAlignment="1">
      <alignment horizontal="center" vertical="center"/>
      <protection/>
    </xf>
    <xf numFmtId="168" fontId="9" fillId="35" borderId="22" xfId="57" applyNumberFormat="1" applyFont="1" applyFill="1" applyBorder="1" applyAlignment="1">
      <alignment horizontal="center" vertical="center" wrapText="1"/>
      <protection/>
    </xf>
    <xf numFmtId="164" fontId="89" fillId="34" borderId="10" xfId="57" applyNumberFormat="1" applyFont="1" applyFill="1" applyBorder="1" applyAlignment="1">
      <alignment horizontal="center" vertical="center" wrapText="1"/>
      <protection/>
    </xf>
    <xf numFmtId="164" fontId="89" fillId="34" borderId="10" xfId="57" applyNumberFormat="1" applyFont="1" applyFill="1" applyBorder="1" applyAlignment="1">
      <alignment horizontal="center" vertical="center"/>
      <protection/>
    </xf>
    <xf numFmtId="164" fontId="90" fillId="33" borderId="23" xfId="57" applyNumberFormat="1" applyFont="1" applyFill="1" applyBorder="1" applyAlignment="1">
      <alignment horizontal="center" vertical="center"/>
      <protection/>
    </xf>
    <xf numFmtId="164" fontId="107" fillId="33" borderId="19" xfId="57" applyNumberFormat="1" applyFont="1" applyFill="1" applyBorder="1" applyAlignment="1">
      <alignment horizontal="center"/>
      <protection/>
    </xf>
    <xf numFmtId="164" fontId="121" fillId="33" borderId="22" xfId="57" applyNumberFormat="1" applyFont="1" applyFill="1" applyBorder="1" applyAlignment="1">
      <alignment horizontal="center"/>
      <protection/>
    </xf>
    <xf numFmtId="164" fontId="122" fillId="33" borderId="19" xfId="57" applyNumberFormat="1" applyFont="1" applyFill="1" applyBorder="1" applyAlignment="1">
      <alignment horizontal="center"/>
      <protection/>
    </xf>
    <xf numFmtId="164" fontId="121" fillId="33" borderId="17" xfId="57" applyNumberFormat="1" applyFont="1" applyFill="1" applyBorder="1" applyAlignment="1">
      <alignment horizontal="center"/>
      <protection/>
    </xf>
    <xf numFmtId="0" fontId="10" fillId="35" borderId="36" xfId="57" applyNumberFormat="1" applyFont="1" applyFill="1" applyBorder="1" applyAlignment="1">
      <alignment horizontal="center" vertical="center" wrapText="1"/>
      <protection/>
    </xf>
    <xf numFmtId="0" fontId="10" fillId="35" borderId="37" xfId="57" applyNumberFormat="1" applyFont="1" applyFill="1" applyBorder="1" applyAlignment="1">
      <alignment horizontal="center" vertical="center" wrapText="1"/>
      <protection/>
    </xf>
    <xf numFmtId="0" fontId="10" fillId="33" borderId="26" xfId="57" applyFont="1" applyFill="1" applyBorder="1" applyAlignment="1">
      <alignment horizontal="center" vertical="center"/>
      <protection/>
    </xf>
    <xf numFmtId="0" fontId="10" fillId="35" borderId="35" xfId="57" applyNumberFormat="1" applyFont="1" applyFill="1" applyBorder="1" applyAlignment="1">
      <alignment horizontal="center" vertical="center" wrapText="1"/>
      <protection/>
    </xf>
    <xf numFmtId="164" fontId="10" fillId="33" borderId="25" xfId="57" applyNumberFormat="1" applyFont="1" applyFill="1" applyBorder="1" applyAlignment="1">
      <alignment horizontal="center"/>
      <protection/>
    </xf>
    <xf numFmtId="164" fontId="13" fillId="33" borderId="25" xfId="57" applyNumberFormat="1" applyFont="1" applyFill="1" applyBorder="1" applyAlignment="1">
      <alignment horizontal="center" vertical="center"/>
      <protection/>
    </xf>
    <xf numFmtId="164" fontId="10" fillId="33" borderId="38" xfId="57" applyNumberFormat="1" applyFont="1" applyFill="1" applyBorder="1" applyAlignment="1">
      <alignment horizontal="center" vertical="center"/>
      <protection/>
    </xf>
    <xf numFmtId="164" fontId="14" fillId="33" borderId="25" xfId="57" applyNumberFormat="1" applyFont="1" applyFill="1" applyBorder="1" applyAlignment="1">
      <alignment horizontal="center" vertical="center"/>
      <protection/>
    </xf>
    <xf numFmtId="164" fontId="123" fillId="33" borderId="25" xfId="57" applyNumberFormat="1" applyFont="1" applyFill="1" applyBorder="1" applyAlignment="1">
      <alignment horizontal="center" vertical="center"/>
      <protection/>
    </xf>
    <xf numFmtId="0" fontId="97" fillId="33" borderId="11" xfId="57" applyFont="1" applyFill="1" applyBorder="1" applyAlignment="1">
      <alignment horizontal="center" vertical="center"/>
      <protection/>
    </xf>
    <xf numFmtId="0" fontId="97" fillId="0" borderId="11" xfId="57" applyFont="1" applyBorder="1" applyAlignment="1">
      <alignment horizontal="center" vertical="center"/>
      <protection/>
    </xf>
    <xf numFmtId="168" fontId="97" fillId="0" borderId="11" xfId="57" applyNumberFormat="1" applyFont="1" applyBorder="1" applyAlignment="1">
      <alignment horizontal="center" vertical="center"/>
      <protection/>
    </xf>
    <xf numFmtId="0" fontId="7" fillId="33" borderId="0" xfId="57" applyFont="1" applyFill="1" applyAlignment="1">
      <alignment horizontal="left"/>
      <protection/>
    </xf>
    <xf numFmtId="168" fontId="3" fillId="35" borderId="13" xfId="57" applyNumberFormat="1" applyFont="1" applyFill="1" applyBorder="1" applyAlignment="1">
      <alignment horizontal="center" vertical="center" wrapText="1"/>
      <protection/>
    </xf>
    <xf numFmtId="168" fontId="9" fillId="35" borderId="13" xfId="57" applyNumberFormat="1" applyFont="1" applyFill="1" applyBorder="1" applyAlignment="1">
      <alignment horizontal="center" vertical="center" wrapText="1"/>
      <protection/>
    </xf>
    <xf numFmtId="0" fontId="90" fillId="33" borderId="10" xfId="57" applyFont="1" applyFill="1" applyBorder="1" applyAlignment="1">
      <alignment horizontal="center" vertical="center"/>
      <protection/>
    </xf>
    <xf numFmtId="0" fontId="91" fillId="33" borderId="10" xfId="57" applyFont="1" applyFill="1" applyBorder="1" applyAlignment="1">
      <alignment horizontal="center"/>
      <protection/>
    </xf>
    <xf numFmtId="164" fontId="90" fillId="33" borderId="39" xfId="57" applyNumberFormat="1" applyFont="1" applyFill="1" applyBorder="1" applyAlignment="1">
      <alignment horizontal="center" vertical="center"/>
      <protection/>
    </xf>
    <xf numFmtId="164" fontId="93" fillId="33" borderId="10" xfId="57" applyNumberFormat="1" applyFont="1" applyFill="1" applyBorder="1" applyAlignment="1">
      <alignment horizontal="center" vertical="center"/>
      <protection/>
    </xf>
    <xf numFmtId="0" fontId="9" fillId="35" borderId="40" xfId="57" applyNumberFormat="1" applyFont="1" applyFill="1" applyBorder="1" applyAlignment="1">
      <alignment horizontal="center" vertical="center" wrapText="1"/>
      <protection/>
    </xf>
    <xf numFmtId="0" fontId="97" fillId="33" borderId="10" xfId="57" applyFont="1" applyFill="1" applyBorder="1" applyAlignment="1">
      <alignment horizontal="center" vertical="center"/>
      <protection/>
    </xf>
    <xf numFmtId="164" fontId="90" fillId="33" borderId="11" xfId="57" applyNumberFormat="1" applyFont="1" applyFill="1" applyBorder="1" applyAlignment="1">
      <alignment horizontal="center" vertical="center"/>
      <protection/>
    </xf>
    <xf numFmtId="169" fontId="97" fillId="0" borderId="11" xfId="57" applyNumberFormat="1" applyFont="1" applyBorder="1" applyAlignment="1">
      <alignment horizontal="center" vertical="center"/>
      <protection/>
    </xf>
    <xf numFmtId="0" fontId="124" fillId="33" borderId="11" xfId="57" applyFont="1" applyFill="1" applyBorder="1" applyAlignment="1">
      <alignment horizontal="center" vertical="center"/>
      <protection/>
    </xf>
    <xf numFmtId="0" fontId="9" fillId="0" borderId="13" xfId="57" applyNumberFormat="1" applyFont="1" applyFill="1" applyBorder="1" applyAlignment="1">
      <alignment horizontal="left" vertical="center" wrapText="1"/>
      <protection/>
    </xf>
    <xf numFmtId="0" fontId="9" fillId="36" borderId="13" xfId="57" applyNumberFormat="1" applyFont="1" applyFill="1" applyBorder="1" applyAlignment="1">
      <alignment horizontal="left" vertical="center" wrapText="1"/>
      <protection/>
    </xf>
    <xf numFmtId="0" fontId="9" fillId="0" borderId="11" xfId="57" applyNumberFormat="1" applyFont="1" applyFill="1" applyBorder="1" applyAlignment="1">
      <alignment horizontal="center" vertical="center" wrapText="1"/>
      <protection/>
    </xf>
    <xf numFmtId="0" fontId="9" fillId="36" borderId="11" xfId="57" applyNumberFormat="1" applyFont="1" applyFill="1" applyBorder="1" applyAlignment="1">
      <alignment horizontal="center" vertical="center" wrapText="1"/>
      <protection/>
    </xf>
    <xf numFmtId="0" fontId="15" fillId="33" borderId="0" xfId="57" applyFont="1" applyFill="1">
      <alignment/>
      <protection/>
    </xf>
    <xf numFmtId="164" fontId="9" fillId="33" borderId="26" xfId="57" applyNumberFormat="1" applyFont="1" applyFill="1" applyBorder="1" applyAlignment="1">
      <alignment horizontal="center" vertical="center"/>
      <protection/>
    </xf>
    <xf numFmtId="164" fontId="125" fillId="33" borderId="25" xfId="57" applyNumberFormat="1" applyFont="1" applyFill="1" applyBorder="1" applyAlignment="1">
      <alignment horizontal="center" vertical="center"/>
      <protection/>
    </xf>
    <xf numFmtId="164" fontId="9" fillId="33" borderId="14" xfId="57" applyNumberFormat="1" applyFont="1" applyFill="1" applyBorder="1" applyAlignment="1">
      <alignment horizontal="center" vertical="center"/>
      <protection/>
    </xf>
    <xf numFmtId="164" fontId="10" fillId="33" borderId="17" xfId="57" applyNumberFormat="1" applyFont="1" applyFill="1" applyBorder="1" applyAlignment="1">
      <alignment horizontal="center" vertical="center"/>
      <protection/>
    </xf>
    <xf numFmtId="164" fontId="10" fillId="33" borderId="25" xfId="57" applyNumberFormat="1" applyFont="1" applyFill="1" applyBorder="1" applyAlignment="1">
      <alignment horizontal="center" vertical="center"/>
      <protection/>
    </xf>
    <xf numFmtId="0" fontId="113" fillId="0" borderId="0" xfId="57" applyFont="1" applyFill="1" applyAlignment="1">
      <alignment horizontal="left" vertical="center"/>
      <protection/>
    </xf>
    <xf numFmtId="0" fontId="87" fillId="33" borderId="0" xfId="57" applyFont="1" applyFill="1" applyAlignment="1">
      <alignment horizontal="left" vertical="center"/>
      <protection/>
    </xf>
    <xf numFmtId="0" fontId="15" fillId="35" borderId="13" xfId="57" applyNumberFormat="1" applyFont="1" applyFill="1" applyBorder="1" applyAlignment="1">
      <alignment horizontal="left" vertical="center" wrapText="1"/>
      <protection/>
    </xf>
    <xf numFmtId="0" fontId="15" fillId="35" borderId="13" xfId="57" applyNumberFormat="1" applyFont="1" applyFill="1" applyBorder="1" applyAlignment="1">
      <alignment horizontal="center" vertical="center" wrapText="1"/>
      <protection/>
    </xf>
    <xf numFmtId="168" fontId="15" fillId="35" borderId="13" xfId="57" applyNumberFormat="1" applyFont="1" applyFill="1" applyBorder="1" applyAlignment="1">
      <alignment horizontal="center" vertical="center" wrapText="1"/>
      <protection/>
    </xf>
    <xf numFmtId="0" fontId="97" fillId="0" borderId="11" xfId="57" applyFont="1" applyBorder="1" applyAlignment="1">
      <alignment horizontal="center"/>
      <protection/>
    </xf>
    <xf numFmtId="0" fontId="95" fillId="33" borderId="11" xfId="57" applyFont="1" applyFill="1" applyBorder="1" applyAlignment="1">
      <alignment horizontal="center"/>
      <protection/>
    </xf>
    <xf numFmtId="164" fontId="95" fillId="33" borderId="12" xfId="57" applyNumberFormat="1" applyFont="1" applyFill="1" applyBorder="1" applyAlignment="1">
      <alignment horizontal="center"/>
      <protection/>
    </xf>
    <xf numFmtId="164" fontId="124" fillId="33" borderId="11" xfId="57" applyNumberFormat="1" applyFont="1" applyFill="1" applyBorder="1" applyAlignment="1">
      <alignment horizontal="center"/>
      <protection/>
    </xf>
    <xf numFmtId="164" fontId="96" fillId="33" borderId="11" xfId="57" applyNumberFormat="1" applyFont="1" applyFill="1" applyBorder="1" applyAlignment="1">
      <alignment horizontal="center"/>
      <protection/>
    </xf>
    <xf numFmtId="0" fontId="9" fillId="36" borderId="13" xfId="57" applyNumberFormat="1" applyFont="1" applyFill="1" applyBorder="1" applyAlignment="1">
      <alignment horizontal="center" vertical="center" wrapText="1"/>
      <protection/>
    </xf>
    <xf numFmtId="0" fontId="9" fillId="35" borderId="41" xfId="57" applyNumberFormat="1" applyFont="1" applyFill="1" applyBorder="1" applyAlignment="1">
      <alignment horizontal="center" vertical="center" wrapText="1"/>
      <protection/>
    </xf>
    <xf numFmtId="168" fontId="9" fillId="35" borderId="42" xfId="57" applyNumberFormat="1" applyFont="1" applyFill="1" applyBorder="1" applyAlignment="1">
      <alignment horizontal="center" vertical="center" wrapText="1"/>
      <protection/>
    </xf>
    <xf numFmtId="164" fontId="124" fillId="33" borderId="11" xfId="57" applyNumberFormat="1" applyFont="1" applyFill="1" applyBorder="1" applyAlignment="1">
      <alignment horizontal="center"/>
      <protection/>
    </xf>
    <xf numFmtId="0" fontId="12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3" fillId="0" borderId="0" xfId="0" applyFont="1" applyAlignment="1">
      <alignment horizontal="left"/>
    </xf>
    <xf numFmtId="0" fontId="127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left"/>
    </xf>
    <xf numFmtId="0" fontId="128" fillId="0" borderId="11" xfId="53" applyFont="1" applyFill="1" applyBorder="1" applyAlignment="1">
      <alignment horizontal="center" vertical="center"/>
    </xf>
    <xf numFmtId="0" fontId="128" fillId="0" borderId="43" xfId="53" applyFont="1" applyFill="1" applyBorder="1" applyAlignment="1">
      <alignment horizontal="center"/>
    </xf>
    <xf numFmtId="0" fontId="79" fillId="0" borderId="0" xfId="53" applyAlignment="1">
      <alignment/>
    </xf>
    <xf numFmtId="0" fontId="104" fillId="0" borderId="0" xfId="0" applyFont="1" applyAlignment="1">
      <alignment horizontal="left"/>
    </xf>
    <xf numFmtId="0" fontId="104" fillId="0" borderId="0" xfId="0" applyFont="1" applyFill="1" applyBorder="1" applyAlignment="1">
      <alignment horizontal="left"/>
    </xf>
    <xf numFmtId="0" fontId="104" fillId="0" borderId="0" xfId="0" applyFont="1" applyAlignment="1" quotePrefix="1">
      <alignment/>
    </xf>
    <xf numFmtId="0" fontId="104" fillId="33" borderId="0" xfId="0" applyFont="1" applyFill="1" applyAlignment="1" quotePrefix="1">
      <alignment/>
    </xf>
    <xf numFmtId="0" fontId="103" fillId="0" borderId="0" xfId="0" applyFont="1" applyAlignment="1" quotePrefix="1">
      <alignment/>
    </xf>
    <xf numFmtId="0" fontId="111" fillId="0" borderId="0" xfId="0" applyFont="1" applyAlignment="1">
      <alignment horizontal="left"/>
    </xf>
    <xf numFmtId="0" fontId="129" fillId="0" borderId="0" xfId="57" applyFont="1" applyFill="1" applyAlignment="1">
      <alignment horizontal="left" vertical="center"/>
      <protection/>
    </xf>
    <xf numFmtId="0" fontId="130" fillId="0" borderId="0" xfId="57" applyFont="1" applyFill="1" applyAlignment="1">
      <alignment horizontal="left" vertical="center"/>
      <protection/>
    </xf>
    <xf numFmtId="0" fontId="131" fillId="33" borderId="0" xfId="57" applyFont="1" applyFill="1" applyAlignment="1">
      <alignment/>
      <protection/>
    </xf>
    <xf numFmtId="0" fontId="89" fillId="34" borderId="9" xfId="57" applyFont="1" applyFill="1" applyBorder="1" applyAlignment="1">
      <alignment horizontal="center" vertical="center" wrapText="1"/>
      <protection/>
    </xf>
    <xf numFmtId="0" fontId="89" fillId="34" borderId="10" xfId="57" applyFont="1" applyFill="1" applyBorder="1" applyAlignment="1">
      <alignment horizontal="center" vertical="center" wrapText="1"/>
      <protection/>
    </xf>
    <xf numFmtId="0" fontId="89" fillId="34" borderId="44" xfId="57" applyFont="1" applyFill="1" applyBorder="1" applyAlignment="1">
      <alignment horizontal="center" vertical="center" wrapText="1"/>
      <protection/>
    </xf>
    <xf numFmtId="0" fontId="89" fillId="34" borderId="21" xfId="57" applyFont="1" applyFill="1" applyBorder="1" applyAlignment="1">
      <alignment horizontal="center" vertical="center" wrapText="1"/>
      <protection/>
    </xf>
    <xf numFmtId="164" fontId="89" fillId="34" borderId="44" xfId="57" applyNumberFormat="1" applyFont="1" applyFill="1" applyBorder="1" applyAlignment="1">
      <alignment horizontal="center" vertical="center" wrapText="1"/>
      <protection/>
    </xf>
    <xf numFmtId="164" fontId="89" fillId="34" borderId="20" xfId="57" applyNumberFormat="1" applyFont="1" applyFill="1" applyBorder="1" applyAlignment="1">
      <alignment horizontal="center" vertical="center" wrapText="1"/>
      <protection/>
    </xf>
    <xf numFmtId="0" fontId="89" fillId="34" borderId="20" xfId="57" applyFont="1" applyFill="1" applyBorder="1" applyAlignment="1">
      <alignment horizontal="center" vertical="center" wrapText="1"/>
      <protection/>
    </xf>
    <xf numFmtId="164" fontId="89" fillId="34" borderId="44" xfId="57" applyNumberFormat="1" applyFont="1" applyFill="1" applyBorder="1" applyAlignment="1">
      <alignment horizontal="center" vertical="center"/>
      <protection/>
    </xf>
    <xf numFmtId="164" fontId="89" fillId="34" borderId="20" xfId="57" applyNumberFormat="1" applyFont="1" applyFill="1" applyBorder="1" applyAlignment="1">
      <alignment horizontal="center" vertical="center"/>
      <protection/>
    </xf>
    <xf numFmtId="164" fontId="89" fillId="34" borderId="21" xfId="57" applyNumberFormat="1" applyFont="1" applyFill="1" applyBorder="1" applyAlignment="1">
      <alignment horizontal="center" vertical="center" wrapText="1"/>
      <protection/>
    </xf>
    <xf numFmtId="164" fontId="89" fillId="34" borderId="45" xfId="57" applyNumberFormat="1" applyFont="1" applyFill="1" applyBorder="1" applyAlignment="1">
      <alignment horizontal="center" vertical="center" wrapText="1"/>
      <protection/>
    </xf>
    <xf numFmtId="164" fontId="89" fillId="34" borderId="46" xfId="57" applyNumberFormat="1" applyFont="1" applyFill="1" applyBorder="1" applyAlignment="1">
      <alignment horizontal="center" vertical="center"/>
      <protection/>
    </xf>
    <xf numFmtId="164" fontId="89" fillId="34" borderId="47" xfId="57" applyNumberFormat="1" applyFont="1" applyFill="1" applyBorder="1" applyAlignment="1">
      <alignment horizontal="center" vertical="center"/>
      <protection/>
    </xf>
    <xf numFmtId="164" fontId="89" fillId="34" borderId="9" xfId="57" applyNumberFormat="1" applyFont="1" applyFill="1" applyBorder="1" applyAlignment="1">
      <alignment horizontal="center" vertical="center" wrapText="1"/>
      <protection/>
    </xf>
    <xf numFmtId="164" fontId="115" fillId="34" borderId="46" xfId="57" applyNumberFormat="1" applyFont="1" applyFill="1" applyBorder="1" applyAlignment="1">
      <alignment horizontal="center" vertical="center"/>
      <protection/>
    </xf>
    <xf numFmtId="164" fontId="115" fillId="34" borderId="47" xfId="57" applyNumberFormat="1" applyFont="1" applyFill="1" applyBorder="1" applyAlignment="1">
      <alignment horizontal="center" vertical="center"/>
      <protection/>
    </xf>
    <xf numFmtId="0" fontId="115" fillId="34" borderId="9" xfId="57" applyFont="1" applyFill="1" applyBorder="1" applyAlignment="1">
      <alignment horizontal="center" vertical="center" wrapText="1"/>
      <protection/>
    </xf>
    <xf numFmtId="0" fontId="115" fillId="34" borderId="10" xfId="57" applyFont="1" applyFill="1" applyBorder="1" applyAlignment="1">
      <alignment horizontal="center" vertical="center" wrapText="1"/>
      <protection/>
    </xf>
    <xf numFmtId="164" fontId="115" fillId="34" borderId="44" xfId="57" applyNumberFormat="1" applyFont="1" applyFill="1" applyBorder="1" applyAlignment="1">
      <alignment horizontal="center" vertical="center" wrapText="1"/>
      <protection/>
    </xf>
    <xf numFmtId="164" fontId="115" fillId="34" borderId="20" xfId="57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INTRA ASIA SERVICE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89"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  <dxf>
      <font>
        <color rgb="FFCC3399"/>
      </font>
      <fill>
        <patternFill patternType="solid">
          <bgColor theme="0" tint="-0.1499300003051757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2</xdr:col>
      <xdr:colOff>333375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3314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3</xdr:col>
      <xdr:colOff>85725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133350</xdr:rowOff>
    </xdr:from>
    <xdr:to>
      <xdr:col>2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2667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3</xdr:col>
      <xdr:colOff>76200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2714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2</xdr:col>
      <xdr:colOff>828675</xdr:colOff>
      <xdr:row>3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2657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180975</xdr:rowOff>
    </xdr:from>
    <xdr:to>
      <xdr:col>3</xdr:col>
      <xdr:colOff>771525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2752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3</xdr:col>
      <xdr:colOff>114300</xdr:colOff>
      <xdr:row>3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171450</xdr:rowOff>
    </xdr:from>
    <xdr:to>
      <xdr:col>3</xdr:col>
      <xdr:colOff>276225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123825</xdr:rowOff>
    </xdr:from>
    <xdr:to>
      <xdr:col>3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2686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1</xdr:col>
      <xdr:colOff>838200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2647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180975</xdr:rowOff>
    </xdr:from>
    <xdr:to>
      <xdr:col>1</xdr:col>
      <xdr:colOff>828675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2628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542925</xdr:rowOff>
    </xdr:from>
    <xdr:to>
      <xdr:col>3</xdr:col>
      <xdr:colOff>857250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3333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3</xdr:col>
      <xdr:colOff>495300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2695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2</xdr:col>
      <xdr:colOff>390525</xdr:colOff>
      <xdr:row>1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752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95250</xdr:rowOff>
    </xdr:from>
    <xdr:to>
      <xdr:col>3</xdr:col>
      <xdr:colOff>228600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19100"/>
          <a:ext cx="2733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542925</xdr:rowOff>
    </xdr:from>
    <xdr:to>
      <xdr:col>3</xdr:col>
      <xdr:colOff>247650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66775"/>
          <a:ext cx="3295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542925</xdr:rowOff>
    </xdr:from>
    <xdr:to>
      <xdr:col>3</xdr:col>
      <xdr:colOff>352425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66775"/>
          <a:ext cx="3314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104775</xdr:rowOff>
    </xdr:from>
    <xdr:to>
      <xdr:col>3</xdr:col>
      <xdr:colOff>485775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2714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542925</xdr:rowOff>
    </xdr:from>
    <xdr:to>
      <xdr:col>3</xdr:col>
      <xdr:colOff>676275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66775"/>
          <a:ext cx="3305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66675</xdr:rowOff>
    </xdr:from>
    <xdr:to>
      <xdr:col>2</xdr:col>
      <xdr:colOff>342900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0525"/>
          <a:ext cx="2724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sailing-schedules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alandmaersk.com/schedules/vesselSchedules?vesselCode=Q8Y&amp;fromDate=2021-06-20" TargetMode="External" /><Relationship Id="rId2" Type="http://schemas.openxmlformats.org/officeDocument/2006/relationships/hyperlink" Target="https://www.sealandmaersk.com/schedules/vesselSchedules?vesselCode=T6F&amp;fromDate=2021-09-24" TargetMode="External" /><Relationship Id="rId3" Type="http://schemas.openxmlformats.org/officeDocument/2006/relationships/hyperlink" Target="https://www.sealandmaersk.com/schedules/vesselSchedules?vesselCode=U7H&amp;fromDate=2021-09-24" TargetMode="External" /><Relationship Id="rId4" Type="http://schemas.openxmlformats.org/officeDocument/2006/relationships/hyperlink" Target="https://www.sealandmaersk.com/schedules/vesselSchedules?vesselCode=U2G&amp;fromDate=2021-09-24" TargetMode="External" /><Relationship Id="rId5" Type="http://schemas.openxmlformats.org/officeDocument/2006/relationships/hyperlink" Target="https://www.sealandmaersk.com/schedules/vesselSchedules?vesselCode=O1G&amp;fromDate=2021-10-22" TargetMode="External" /><Relationship Id="rId6" Type="http://schemas.openxmlformats.org/officeDocument/2006/relationships/hyperlink" Target="https://www.sealandmaersk.com/schedules/vesselSchedules?vesselCode=Q6R&amp;fromDate=2021-10-22" TargetMode="External" /><Relationship Id="rId7" Type="http://schemas.openxmlformats.org/officeDocument/2006/relationships/hyperlink" Target="https://www.sealandmaersk.com/schedules/vesselSchedules?vesselCode=T6F&amp;fromDate=2021-11-19" TargetMode="External" /><Relationship Id="rId8" Type="http://schemas.openxmlformats.org/officeDocument/2006/relationships/drawing" Target="../drawings/drawing14.xml" /><Relationship Id="rId9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D0F72"/>
  </sheetPr>
  <dimension ref="A1:S26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38.57421875" style="274" customWidth="1"/>
    <col min="2" max="2" width="6.8515625" style="275" customWidth="1"/>
    <col min="3" max="8" width="9.140625" style="275" customWidth="1"/>
    <col min="9" max="9" width="3.8515625" style="275" customWidth="1"/>
    <col min="10" max="16384" width="9.140625" style="275" customWidth="1"/>
  </cols>
  <sheetData>
    <row r="1" ht="12.75">
      <c r="O1" s="281" t="s">
        <v>0</v>
      </c>
    </row>
    <row r="2" ht="12.75"/>
    <row r="3" ht="12.75"/>
    <row r="4" ht="12.75"/>
    <row r="5" ht="12.75"/>
    <row r="6" ht="12.75">
      <c r="C6" s="276"/>
    </row>
    <row r="7" spans="1:19" ht="17.25" customHeight="1">
      <c r="A7" s="277" t="s">
        <v>1</v>
      </c>
      <c r="C7" s="27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7.25" customHeight="1">
      <c r="A8" s="277" t="s">
        <v>2</v>
      </c>
      <c r="C8" s="56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s="273" customFormat="1" ht="18" customHeight="1">
      <c r="A9" s="279" t="s">
        <v>3</v>
      </c>
      <c r="C9" s="278" t="s">
        <v>4</v>
      </c>
      <c r="D9" s="58"/>
      <c r="E9" s="58"/>
      <c r="F9" s="58"/>
      <c r="G9" s="58"/>
      <c r="H9" s="58"/>
      <c r="I9" s="58"/>
      <c r="J9" s="276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273" customFormat="1" ht="18" customHeight="1">
      <c r="A10" s="279" t="s">
        <v>5</v>
      </c>
      <c r="C10" s="56" t="s">
        <v>6</v>
      </c>
      <c r="D10" s="58"/>
      <c r="E10" s="58"/>
      <c r="F10" s="58"/>
      <c r="G10" s="58"/>
      <c r="H10" s="58"/>
      <c r="I10" s="56"/>
      <c r="J10" s="282"/>
      <c r="K10" s="282"/>
      <c r="L10" s="276"/>
      <c r="M10" s="276"/>
      <c r="N10" s="276"/>
      <c r="O10" s="276"/>
      <c r="P10" s="276"/>
      <c r="Q10" s="276"/>
      <c r="R10" s="276"/>
      <c r="S10" s="276"/>
    </row>
    <row r="11" spans="1:19" s="273" customFormat="1" ht="18" customHeight="1">
      <c r="A11" s="280" t="s">
        <v>7</v>
      </c>
      <c r="C11" s="56" t="s">
        <v>8</v>
      </c>
      <c r="D11" s="58"/>
      <c r="E11" s="58"/>
      <c r="F11" s="58"/>
      <c r="G11" s="58"/>
      <c r="H11" s="58"/>
      <c r="I11" s="56"/>
      <c r="J11" s="56"/>
      <c r="K11" s="276"/>
      <c r="L11" s="282"/>
      <c r="M11" s="282"/>
      <c r="N11" s="282"/>
      <c r="O11" s="282"/>
      <c r="P11" s="282"/>
      <c r="Q11" s="282"/>
      <c r="R11" s="282"/>
      <c r="S11" s="282"/>
    </row>
    <row r="12" spans="1:19" s="273" customFormat="1" ht="18" customHeight="1">
      <c r="A12" s="279" t="s">
        <v>9</v>
      </c>
      <c r="C12" s="58" t="s">
        <v>10</v>
      </c>
      <c r="D12" s="58"/>
      <c r="E12" s="58"/>
      <c r="F12" s="58"/>
      <c r="G12" s="58"/>
      <c r="H12" s="58"/>
      <c r="I12" s="56"/>
      <c r="J12" s="56"/>
      <c r="K12" s="276"/>
      <c r="L12" s="282"/>
      <c r="M12" s="282"/>
      <c r="N12" s="282"/>
      <c r="O12" s="282"/>
      <c r="P12" s="282"/>
      <c r="Q12" s="282"/>
      <c r="R12" s="282"/>
      <c r="S12" s="282"/>
    </row>
    <row r="13" spans="1:19" s="273" customFormat="1" ht="18" customHeight="1">
      <c r="A13" s="279" t="s">
        <v>11</v>
      </c>
      <c r="C13" s="58" t="s">
        <v>12</v>
      </c>
      <c r="D13" s="58"/>
      <c r="E13" s="58"/>
      <c r="F13" s="58"/>
      <c r="G13" s="58"/>
      <c r="H13" s="58"/>
      <c r="I13" s="58"/>
      <c r="J13" s="276"/>
      <c r="K13" s="58"/>
      <c r="L13" s="276"/>
      <c r="M13" s="276"/>
      <c r="N13" s="276"/>
      <c r="O13" s="276"/>
      <c r="P13" s="276"/>
      <c r="Q13" s="276"/>
      <c r="R13" s="276"/>
      <c r="S13" s="276"/>
    </row>
    <row r="14" spans="1:19" ht="18" customHeight="1">
      <c r="A14" s="279" t="s">
        <v>13</v>
      </c>
      <c r="C14" s="58" t="s">
        <v>14</v>
      </c>
      <c r="D14" s="58"/>
      <c r="E14" s="58"/>
      <c r="F14" s="58"/>
      <c r="G14" s="58"/>
      <c r="H14" s="58"/>
      <c r="I14" s="58"/>
      <c r="J14" s="283"/>
      <c r="K14" s="58"/>
      <c r="L14" s="276"/>
      <c r="M14" s="276"/>
      <c r="N14" s="276"/>
      <c r="O14" s="276"/>
      <c r="P14" s="276"/>
      <c r="Q14" s="276"/>
      <c r="R14" s="276"/>
      <c r="S14" s="276"/>
    </row>
    <row r="15" spans="1:19" ht="18" customHeight="1">
      <c r="A15" s="279" t="s">
        <v>15</v>
      </c>
      <c r="C15" s="284" t="s">
        <v>16</v>
      </c>
      <c r="D15" s="58"/>
      <c r="E15" s="58"/>
      <c r="F15" s="58"/>
      <c r="G15" s="58"/>
      <c r="H15" s="58"/>
      <c r="I15" s="58"/>
      <c r="J15" s="283"/>
      <c r="K15" s="58"/>
      <c r="L15" s="276"/>
      <c r="M15" s="276"/>
      <c r="N15" s="276"/>
      <c r="O15" s="276"/>
      <c r="P15" s="276"/>
      <c r="Q15" s="276"/>
      <c r="R15" s="276"/>
      <c r="S15" s="276"/>
    </row>
    <row r="16" spans="1:19" ht="18" customHeight="1">
      <c r="A16" s="279" t="s">
        <v>17</v>
      </c>
      <c r="C16" s="58" t="s">
        <v>18</v>
      </c>
      <c r="D16" s="58"/>
      <c r="E16" s="58"/>
      <c r="F16" s="58"/>
      <c r="G16" s="58"/>
      <c r="H16" s="58"/>
      <c r="I16" s="58"/>
      <c r="J16" s="276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8" customHeight="1">
      <c r="A17" s="279" t="s">
        <v>19</v>
      </c>
      <c r="C17" s="58" t="s">
        <v>748</v>
      </c>
      <c r="D17" s="58"/>
      <c r="E17" s="58"/>
      <c r="F17" s="58"/>
      <c r="G17" s="58"/>
      <c r="H17" s="58"/>
      <c r="I17" s="58"/>
      <c r="J17" s="276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8" customHeight="1">
      <c r="A18" s="279" t="s">
        <v>20</v>
      </c>
      <c r="C18" s="58"/>
      <c r="D18" s="58"/>
      <c r="E18" s="58"/>
      <c r="F18" s="58"/>
      <c r="G18" s="58"/>
      <c r="H18" s="58"/>
      <c r="I18" s="58"/>
      <c r="J18" s="283"/>
      <c r="K18" s="58"/>
      <c r="L18" s="58"/>
      <c r="M18" s="58"/>
      <c r="N18" s="58"/>
      <c r="O18" s="58"/>
      <c r="P18" s="58"/>
      <c r="Q18" s="58"/>
      <c r="R18" s="58"/>
      <c r="S18" s="58"/>
    </row>
    <row r="19" spans="1:3" ht="18" customHeight="1">
      <c r="A19" s="279" t="s">
        <v>21</v>
      </c>
      <c r="C19" s="58"/>
    </row>
    <row r="20" spans="1:3" ht="18" customHeight="1">
      <c r="A20" s="279" t="s">
        <v>22</v>
      </c>
      <c r="C20" s="56"/>
    </row>
    <row r="21" spans="1:3" ht="18" customHeight="1">
      <c r="A21" s="279" t="s">
        <v>23</v>
      </c>
      <c r="C21" s="56"/>
    </row>
    <row r="22" spans="1:3" ht="18" customHeight="1">
      <c r="A22" s="279" t="s">
        <v>24</v>
      </c>
      <c r="C22" s="58"/>
    </row>
    <row r="23" spans="1:3" ht="18" customHeight="1">
      <c r="A23" s="279"/>
      <c r="C23" s="58"/>
    </row>
    <row r="24" ht="12.75">
      <c r="C24" s="58"/>
    </row>
    <row r="25" ht="12.75">
      <c r="C25" s="58"/>
    </row>
    <row r="26" ht="12.75">
      <c r="C26" s="58"/>
    </row>
  </sheetData>
  <sheetProtection/>
  <hyperlinks>
    <hyperlink ref="A13" location="'PN2 '!A1" display="(Service to CANADA - PN2)"/>
    <hyperlink ref="A9" location="'USEC via CMP'!A1" display="(Service to USEC via CMP)"/>
    <hyperlink ref="A10" location="'USEC via SIN'!A1" display="(Service to USEC via SIN)"/>
    <hyperlink ref="A14" location="'JAPAN via HKG'!A1" display="(Service to JAPAN via HKG)"/>
    <hyperlink ref="A16" location="'EU via CMP'!A1" display="(Service to EUROPEAN VIA CMP)"/>
    <hyperlink ref="A18" location="OCEANIA!A1" display="(Service to OCEANIA)"/>
    <hyperlink ref="A12" location="'USWC via SIN'!A1" display="(Service to USWC via SIN)"/>
    <hyperlink ref="A19" location="'INTRA ASIA'!A1" display="(Service to INTRA ASIA)"/>
    <hyperlink ref="O1" r:id="rId1" display="https://vn.one-line.com/standard-page/sailing-schedules"/>
    <hyperlink ref="A20" location="'ASIA GULF'!A1" display="(Service to ASIA GULF)"/>
    <hyperlink ref="A17" location="'EU via SIN'!A1" display="(Service to EUROPEAN VIA SIN)"/>
    <hyperlink ref="A21" location="MED1_2!A1" display="(Service to WMEDBP _ MED 1-2)"/>
    <hyperlink ref="A22" location="'MD3'!A1" display="(Service to EMEDBP _ MED3)"/>
    <hyperlink ref="A15" location="'JAPAN via CMP'!A1" display="(Service to JAPAN via CMP)"/>
    <hyperlink ref="A11" location="'USWC via CMP'!A1" display="(Service to USWC via CMP)"/>
  </hyperlinks>
  <printOptions/>
  <pageMargins left="0.7" right="0.7" top="0.75" bottom="0.75" header="0.3" footer="0.3"/>
  <pageSetup horizontalDpi="600" verticalDpi="6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1:M39"/>
  <sheetViews>
    <sheetView view="pageBreakPreview" zoomScale="70" zoomScaleNormal="6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12.57421875" defaultRowHeight="12.75"/>
  <cols>
    <col min="1" max="1" width="27.140625" style="2" customWidth="1"/>
    <col min="2" max="2" width="13.140625" style="2" customWidth="1"/>
    <col min="3" max="3" width="14.00390625" style="2" hidden="1" customWidth="1"/>
    <col min="4" max="4" width="15.00390625" style="2" customWidth="1"/>
    <col min="5" max="5" width="13.140625" style="2" customWidth="1"/>
    <col min="6" max="6" width="17.421875" style="2" customWidth="1"/>
    <col min="7" max="7" width="7.00390625" style="2" customWidth="1"/>
    <col min="8" max="8" width="24.00390625" style="2" customWidth="1"/>
    <col min="9" max="9" width="14.57421875" style="2" customWidth="1"/>
    <col min="10" max="10" width="13.140625" style="2" customWidth="1"/>
    <col min="11" max="11" width="23.8515625" style="2" customWidth="1"/>
    <col min="12" max="12" width="23.28125" style="2" customWidth="1"/>
    <col min="13" max="13" width="21.7109375" style="2" customWidth="1"/>
    <col min="14" max="253" width="8.8515625" style="2" customWidth="1"/>
    <col min="254" max="254" width="10.421875" style="2" customWidth="1"/>
    <col min="255" max="255" width="26.57421875" style="2" customWidth="1"/>
    <col min="256" max="16384" width="12.57421875" style="2" customWidth="1"/>
  </cols>
  <sheetData>
    <row r="1" spans="1:13" ht="25.5" customHeight="1">
      <c r="A1" s="3"/>
      <c r="B1" s="4"/>
      <c r="C1" s="4"/>
      <c r="D1" s="4"/>
      <c r="E1" s="4"/>
      <c r="F1" s="5"/>
      <c r="G1" s="5"/>
      <c r="H1" s="5"/>
      <c r="I1" s="5"/>
      <c r="J1" s="10"/>
      <c r="K1" s="10"/>
      <c r="L1" s="10"/>
      <c r="M1" s="10"/>
    </row>
    <row r="2" spans="1:13" ht="25.5" customHeight="1">
      <c r="A2" s="6"/>
      <c r="B2" s="4"/>
      <c r="C2" s="7" t="s">
        <v>149</v>
      </c>
      <c r="D2" s="288" t="s">
        <v>738</v>
      </c>
      <c r="E2" s="288" t="s">
        <v>738</v>
      </c>
      <c r="F2" s="188"/>
      <c r="G2" s="188"/>
      <c r="H2" s="188"/>
      <c r="I2" s="188"/>
      <c r="J2" s="139"/>
      <c r="K2" s="139"/>
      <c r="L2" s="139"/>
      <c r="M2" s="139"/>
    </row>
    <row r="3" spans="1:13" ht="25.5" customHeight="1">
      <c r="A3" s="9"/>
      <c r="B3" s="4"/>
      <c r="C3" s="4"/>
      <c r="D3" s="4"/>
      <c r="E3" s="4"/>
      <c r="F3" s="10"/>
      <c r="G3" s="10"/>
      <c r="H3" s="10"/>
      <c r="I3" s="10"/>
      <c r="J3" s="10"/>
      <c r="K3" s="10"/>
      <c r="L3" s="10"/>
      <c r="M3" s="10"/>
    </row>
    <row r="4" spans="1:13" s="1" customFormat="1" ht="20.25" customHeight="1">
      <c r="A4" s="291" t="s">
        <v>27</v>
      </c>
      <c r="B4" s="291" t="s">
        <v>29</v>
      </c>
      <c r="C4" s="291" t="s">
        <v>151</v>
      </c>
      <c r="D4" s="12" t="s">
        <v>30</v>
      </c>
      <c r="E4" s="12" t="s">
        <v>30</v>
      </c>
      <c r="F4" s="12" t="s">
        <v>31</v>
      </c>
      <c r="G4" s="298" t="s">
        <v>88</v>
      </c>
      <c r="H4" s="295" t="s">
        <v>32</v>
      </c>
      <c r="I4" s="293" t="s">
        <v>89</v>
      </c>
      <c r="J4" s="11" t="s">
        <v>30</v>
      </c>
      <c r="K4" s="48" t="s">
        <v>90</v>
      </c>
      <c r="L4" s="48" t="s">
        <v>91</v>
      </c>
      <c r="M4" s="49" t="s">
        <v>92</v>
      </c>
    </row>
    <row r="5" spans="1:13" s="1" customFormat="1" ht="20.25" customHeight="1">
      <c r="A5" s="292"/>
      <c r="B5" s="292"/>
      <c r="C5" s="292"/>
      <c r="D5" s="14" t="s">
        <v>93</v>
      </c>
      <c r="E5" s="14" t="s">
        <v>36</v>
      </c>
      <c r="F5" s="14" t="s">
        <v>159</v>
      </c>
      <c r="G5" s="299"/>
      <c r="H5" s="296"/>
      <c r="I5" s="294"/>
      <c r="J5" s="13" t="s">
        <v>159</v>
      </c>
      <c r="K5" s="48" t="s">
        <v>95</v>
      </c>
      <c r="L5" s="48" t="s">
        <v>96</v>
      </c>
      <c r="M5" s="49" t="s">
        <v>97</v>
      </c>
    </row>
    <row r="6" spans="1:13" ht="20.25" customHeight="1">
      <c r="A6" s="15"/>
      <c r="B6" s="16"/>
      <c r="C6" s="16"/>
      <c r="D6" s="17" t="s">
        <v>288</v>
      </c>
      <c r="E6" s="17" t="s">
        <v>42</v>
      </c>
      <c r="F6" s="18" t="s">
        <v>98</v>
      </c>
      <c r="G6" s="18"/>
      <c r="H6" s="18"/>
      <c r="I6" s="18"/>
      <c r="J6" s="18"/>
      <c r="K6" s="18"/>
      <c r="L6" s="18"/>
      <c r="M6" s="18"/>
    </row>
    <row r="7" spans="1:13" ht="20.25" customHeight="1" hidden="1">
      <c r="A7" s="15"/>
      <c r="B7" s="16"/>
      <c r="C7" s="16"/>
      <c r="D7" s="19">
        <v>43190</v>
      </c>
      <c r="E7" s="19">
        <v>43190</v>
      </c>
      <c r="F7" s="20">
        <f aca="true" t="shared" si="0" ref="F7:F31">E7+2</f>
        <v>43192</v>
      </c>
      <c r="G7" s="21"/>
      <c r="H7" s="189" t="s">
        <v>266</v>
      </c>
      <c r="I7" s="190" t="s">
        <v>267</v>
      </c>
      <c r="J7" s="51">
        <v>43198</v>
      </c>
      <c r="K7" s="51">
        <v>43224</v>
      </c>
      <c r="L7" s="51"/>
      <c r="M7" s="51">
        <v>43226</v>
      </c>
    </row>
    <row r="8" spans="1:13" ht="20.25" customHeight="1">
      <c r="A8" s="109" t="s">
        <v>164</v>
      </c>
      <c r="B8" s="109" t="s">
        <v>165</v>
      </c>
      <c r="C8" s="191"/>
      <c r="D8" s="110">
        <f>E8+1</f>
        <v>44445</v>
      </c>
      <c r="E8" s="110">
        <v>44444</v>
      </c>
      <c r="F8" s="111">
        <f t="shared" si="0"/>
        <v>44446</v>
      </c>
      <c r="G8" s="111" t="s">
        <v>102</v>
      </c>
      <c r="H8" s="111" t="s">
        <v>103</v>
      </c>
      <c r="I8" s="111" t="s">
        <v>104</v>
      </c>
      <c r="J8" s="111">
        <v>44461</v>
      </c>
      <c r="K8" s="111"/>
      <c r="L8" s="111">
        <f>J8+18</f>
        <v>44479</v>
      </c>
      <c r="M8" s="111"/>
    </row>
    <row r="9" spans="1:13" ht="20.25" customHeight="1">
      <c r="A9" s="114" t="s">
        <v>169</v>
      </c>
      <c r="B9" s="114" t="s">
        <v>170</v>
      </c>
      <c r="C9" s="194">
        <f>E9-1</f>
        <v>44447</v>
      </c>
      <c r="D9" s="115">
        <v>44447</v>
      </c>
      <c r="E9" s="115">
        <f>D9+1</f>
        <v>44448</v>
      </c>
      <c r="F9" s="116">
        <f t="shared" si="0"/>
        <v>44450</v>
      </c>
      <c r="G9" s="135" t="s">
        <v>105</v>
      </c>
      <c r="H9" s="225" t="s">
        <v>355</v>
      </c>
      <c r="I9" s="228" t="s">
        <v>356</v>
      </c>
      <c r="J9" s="131">
        <v>44455</v>
      </c>
      <c r="K9" s="131">
        <f>J9+18</f>
        <v>44473</v>
      </c>
      <c r="L9" s="131"/>
      <c r="M9" s="131">
        <f>K9+7</f>
        <v>44480</v>
      </c>
    </row>
    <row r="10" spans="1:13" ht="20.25" customHeight="1">
      <c r="A10" s="109" t="s">
        <v>164</v>
      </c>
      <c r="B10" s="109" t="s">
        <v>174</v>
      </c>
      <c r="C10" s="191"/>
      <c r="D10" s="110">
        <f>E10+1</f>
        <v>44457</v>
      </c>
      <c r="E10" s="110">
        <f>E9+8</f>
        <v>44456</v>
      </c>
      <c r="F10" s="111">
        <f t="shared" si="0"/>
        <v>44458</v>
      </c>
      <c r="G10" s="111" t="s">
        <v>102</v>
      </c>
      <c r="H10" s="111" t="s">
        <v>103</v>
      </c>
      <c r="I10" s="111" t="s">
        <v>104</v>
      </c>
      <c r="J10" s="111">
        <v>44461</v>
      </c>
      <c r="K10" s="111"/>
      <c r="L10" s="111">
        <f>J10+18</f>
        <v>44479</v>
      </c>
      <c r="M10" s="229"/>
    </row>
    <row r="11" spans="1:13" ht="20.25" customHeight="1">
      <c r="A11" s="114" t="s">
        <v>169</v>
      </c>
      <c r="B11" s="114" t="s">
        <v>176</v>
      </c>
      <c r="C11" s="194">
        <f>E11-1</f>
        <v>44452</v>
      </c>
      <c r="D11" s="115">
        <f>D9+7</f>
        <v>44454</v>
      </c>
      <c r="E11" s="115">
        <f>D11-1</f>
        <v>44453</v>
      </c>
      <c r="F11" s="116">
        <f t="shared" si="0"/>
        <v>44455</v>
      </c>
      <c r="G11" s="135" t="s">
        <v>105</v>
      </c>
      <c r="H11" s="225" t="s">
        <v>106</v>
      </c>
      <c r="I11" s="228" t="s">
        <v>107</v>
      </c>
      <c r="J11" s="131">
        <f>J9+8</f>
        <v>44463</v>
      </c>
      <c r="K11" s="132">
        <f>J11+18</f>
        <v>44481</v>
      </c>
      <c r="L11" s="132"/>
      <c r="M11" s="132">
        <f>K11+7</f>
        <v>44488</v>
      </c>
    </row>
    <row r="12" spans="1:13" ht="20.25" customHeight="1">
      <c r="A12" s="109" t="s">
        <v>164</v>
      </c>
      <c r="B12" s="109" t="s">
        <v>177</v>
      </c>
      <c r="C12" s="191"/>
      <c r="D12" s="110">
        <f>E12+1</f>
        <v>44459</v>
      </c>
      <c r="E12" s="110">
        <f>E8+14</f>
        <v>44458</v>
      </c>
      <c r="F12" s="111">
        <f t="shared" si="0"/>
        <v>44460</v>
      </c>
      <c r="G12" s="111" t="s">
        <v>102</v>
      </c>
      <c r="H12" s="111" t="s">
        <v>110</v>
      </c>
      <c r="I12" s="111" t="s">
        <v>111</v>
      </c>
      <c r="J12" s="111">
        <f>J10+6</f>
        <v>44467</v>
      </c>
      <c r="K12" s="111"/>
      <c r="L12" s="111">
        <f>J12+18</f>
        <v>44485</v>
      </c>
      <c r="M12" s="229"/>
    </row>
    <row r="13" spans="1:13" ht="20.25" customHeight="1">
      <c r="A13" s="114" t="s">
        <v>169</v>
      </c>
      <c r="B13" s="114" t="s">
        <v>180</v>
      </c>
      <c r="C13" s="194">
        <f>E13-1</f>
        <v>44460</v>
      </c>
      <c r="D13" s="115">
        <f>D11+6</f>
        <v>44460</v>
      </c>
      <c r="E13" s="115">
        <f>D13+1</f>
        <v>44461</v>
      </c>
      <c r="F13" s="116">
        <f t="shared" si="0"/>
        <v>44463</v>
      </c>
      <c r="G13" s="135" t="s">
        <v>105</v>
      </c>
      <c r="H13" s="225" t="s">
        <v>112</v>
      </c>
      <c r="I13" s="228" t="s">
        <v>113</v>
      </c>
      <c r="J13" s="131">
        <f>J11+7</f>
        <v>44470</v>
      </c>
      <c r="K13" s="132">
        <f>J13+18</f>
        <v>44488</v>
      </c>
      <c r="L13" s="132"/>
      <c r="M13" s="132">
        <f>K13+7</f>
        <v>44495</v>
      </c>
    </row>
    <row r="14" spans="1:13" ht="20.25" customHeight="1">
      <c r="A14" s="109" t="s">
        <v>164</v>
      </c>
      <c r="B14" s="109" t="s">
        <v>183</v>
      </c>
      <c r="C14" s="191"/>
      <c r="D14" s="110">
        <f>E14+1</f>
        <v>44466</v>
      </c>
      <c r="E14" s="110">
        <f>E12+7</f>
        <v>44465</v>
      </c>
      <c r="F14" s="111">
        <f t="shared" si="0"/>
        <v>44467</v>
      </c>
      <c r="G14" s="111" t="s">
        <v>102</v>
      </c>
      <c r="H14" s="111" t="s">
        <v>357</v>
      </c>
      <c r="I14" s="111" t="s">
        <v>358</v>
      </c>
      <c r="J14" s="111">
        <f>J12+12</f>
        <v>44479</v>
      </c>
      <c r="K14" s="111"/>
      <c r="L14" s="111">
        <f>J14+18</f>
        <v>44497</v>
      </c>
      <c r="M14" s="229"/>
    </row>
    <row r="15" spans="1:13" ht="20.25" customHeight="1">
      <c r="A15" s="114" t="s">
        <v>169</v>
      </c>
      <c r="B15" s="114" t="s">
        <v>184</v>
      </c>
      <c r="C15" s="194">
        <f>E15-1</f>
        <v>44467</v>
      </c>
      <c r="D15" s="115">
        <f>D13+7</f>
        <v>44467</v>
      </c>
      <c r="E15" s="115">
        <f>D15+1</f>
        <v>44468</v>
      </c>
      <c r="F15" s="116">
        <f t="shared" si="0"/>
        <v>44470</v>
      </c>
      <c r="G15" s="135" t="s">
        <v>105</v>
      </c>
      <c r="H15" s="225" t="s">
        <v>116</v>
      </c>
      <c r="I15" s="228" t="s">
        <v>117</v>
      </c>
      <c r="J15" s="132">
        <f>J13+5</f>
        <v>44475</v>
      </c>
      <c r="K15" s="132">
        <f>J15+18</f>
        <v>44493</v>
      </c>
      <c r="L15" s="132"/>
      <c r="M15" s="132">
        <f>K15+7</f>
        <v>44500</v>
      </c>
    </row>
    <row r="16" spans="1:13" ht="20.25" customHeight="1">
      <c r="A16" s="109" t="s">
        <v>164</v>
      </c>
      <c r="B16" s="109" t="s">
        <v>187</v>
      </c>
      <c r="C16" s="191"/>
      <c r="D16" s="110">
        <f>E16+1</f>
        <v>44473</v>
      </c>
      <c r="E16" s="110">
        <f>E14+7</f>
        <v>44472</v>
      </c>
      <c r="F16" s="111">
        <f t="shared" si="0"/>
        <v>44474</v>
      </c>
      <c r="G16" s="111" t="s">
        <v>102</v>
      </c>
      <c r="H16" s="111" t="s">
        <v>357</v>
      </c>
      <c r="I16" s="111" t="s">
        <v>358</v>
      </c>
      <c r="J16" s="111">
        <f>J14+0</f>
        <v>44479</v>
      </c>
      <c r="K16" s="111"/>
      <c r="L16" s="111">
        <f>J16+18</f>
        <v>44497</v>
      </c>
      <c r="M16" s="229"/>
    </row>
    <row r="17" spans="1:13" ht="20.25" customHeight="1">
      <c r="A17" s="114" t="s">
        <v>169</v>
      </c>
      <c r="B17" s="114" t="s">
        <v>190</v>
      </c>
      <c r="C17" s="194">
        <f>E17-1</f>
        <v>44474</v>
      </c>
      <c r="D17" s="115">
        <f>D15+7</f>
        <v>44474</v>
      </c>
      <c r="E17" s="115">
        <f>D17+1</f>
        <v>44475</v>
      </c>
      <c r="F17" s="116">
        <f t="shared" si="0"/>
        <v>44477</v>
      </c>
      <c r="G17" s="135" t="s">
        <v>105</v>
      </c>
      <c r="H17" s="225" t="s">
        <v>121</v>
      </c>
      <c r="I17" s="228" t="s">
        <v>122</v>
      </c>
      <c r="J17" s="132">
        <f>J15+11</f>
        <v>44486</v>
      </c>
      <c r="K17" s="132">
        <f>J17+18</f>
        <v>44504</v>
      </c>
      <c r="L17" s="132"/>
      <c r="M17" s="132">
        <f>K17+7</f>
        <v>44511</v>
      </c>
    </row>
    <row r="18" spans="1:13" ht="20.25" customHeight="1">
      <c r="A18" s="109" t="s">
        <v>164</v>
      </c>
      <c r="B18" s="109" t="s">
        <v>193</v>
      </c>
      <c r="C18" s="191"/>
      <c r="D18" s="110">
        <f>E18+1</f>
        <v>44480</v>
      </c>
      <c r="E18" s="110">
        <f>E16+7</f>
        <v>44479</v>
      </c>
      <c r="F18" s="111">
        <f t="shared" si="0"/>
        <v>44481</v>
      </c>
      <c r="G18" s="111" t="s">
        <v>102</v>
      </c>
      <c r="H18" s="111" t="s">
        <v>127</v>
      </c>
      <c r="I18" s="111" t="s">
        <v>128</v>
      </c>
      <c r="J18" s="111">
        <f>J16+9</f>
        <v>44488</v>
      </c>
      <c r="K18" s="111"/>
      <c r="L18" s="111">
        <f>J18+18</f>
        <v>44506</v>
      </c>
      <c r="M18" s="229"/>
    </row>
    <row r="19" spans="1:13" ht="20.25" customHeight="1">
      <c r="A19" s="114" t="s">
        <v>169</v>
      </c>
      <c r="B19" s="114" t="s">
        <v>194</v>
      </c>
      <c r="C19" s="194">
        <f>E19-1</f>
        <v>44481</v>
      </c>
      <c r="D19" s="115">
        <f>D17+7</f>
        <v>44481</v>
      </c>
      <c r="E19" s="115">
        <f>D19+1</f>
        <v>44482</v>
      </c>
      <c r="F19" s="116">
        <f t="shared" si="0"/>
        <v>44484</v>
      </c>
      <c r="G19" s="135" t="s">
        <v>105</v>
      </c>
      <c r="H19" s="225" t="s">
        <v>121</v>
      </c>
      <c r="I19" s="228" t="s">
        <v>122</v>
      </c>
      <c r="J19" s="132">
        <f>J17+0</f>
        <v>44486</v>
      </c>
      <c r="K19" s="132">
        <f>J19+18</f>
        <v>44504</v>
      </c>
      <c r="L19" s="132"/>
      <c r="M19" s="132">
        <f>K19+7</f>
        <v>44511</v>
      </c>
    </row>
    <row r="20" spans="1:13" ht="20.25" customHeight="1">
      <c r="A20" s="109" t="s">
        <v>164</v>
      </c>
      <c r="B20" s="109" t="s">
        <v>195</v>
      </c>
      <c r="C20" s="191"/>
      <c r="D20" s="110">
        <f>E20+1</f>
        <v>44487</v>
      </c>
      <c r="E20" s="110">
        <f>E18+7</f>
        <v>44486</v>
      </c>
      <c r="F20" s="111">
        <f t="shared" si="0"/>
        <v>44488</v>
      </c>
      <c r="G20" s="111" t="s">
        <v>102</v>
      </c>
      <c r="H20" s="111" t="s">
        <v>175</v>
      </c>
      <c r="I20" s="111"/>
      <c r="J20" s="111"/>
      <c r="K20" s="111"/>
      <c r="L20" s="111"/>
      <c r="M20" s="229"/>
    </row>
    <row r="21" spans="1:13" ht="20.25" customHeight="1">
      <c r="A21" s="114" t="s">
        <v>169</v>
      </c>
      <c r="B21" s="114" t="s">
        <v>196</v>
      </c>
      <c r="C21" s="194">
        <f>E21-1</f>
        <v>44488</v>
      </c>
      <c r="D21" s="115">
        <f>D19+7</f>
        <v>44488</v>
      </c>
      <c r="E21" s="115">
        <f>D21+1</f>
        <v>44489</v>
      </c>
      <c r="F21" s="116">
        <f t="shared" si="0"/>
        <v>44491</v>
      </c>
      <c r="G21" s="135" t="s">
        <v>105</v>
      </c>
      <c r="H21" s="226" t="s">
        <v>124</v>
      </c>
      <c r="I21" s="180" t="s">
        <v>125</v>
      </c>
      <c r="J21" s="132">
        <f>J19+8</f>
        <v>44494</v>
      </c>
      <c r="K21" s="132">
        <f>J21+18</f>
        <v>44512</v>
      </c>
      <c r="L21" s="132"/>
      <c r="M21" s="132">
        <f>K21+7</f>
        <v>44519</v>
      </c>
    </row>
    <row r="22" spans="1:13" ht="20.25" customHeight="1">
      <c r="A22" s="109" t="s">
        <v>164</v>
      </c>
      <c r="B22" s="109" t="s">
        <v>199</v>
      </c>
      <c r="C22" s="191"/>
      <c r="D22" s="110">
        <f>E22+1</f>
        <v>44494</v>
      </c>
      <c r="E22" s="110">
        <f>E20+7</f>
        <v>44493</v>
      </c>
      <c r="F22" s="111">
        <f t="shared" si="0"/>
        <v>44495</v>
      </c>
      <c r="G22" s="111" t="s">
        <v>102</v>
      </c>
      <c r="H22" s="111" t="s">
        <v>130</v>
      </c>
      <c r="I22" s="111" t="s">
        <v>131</v>
      </c>
      <c r="J22" s="111">
        <v>44504</v>
      </c>
      <c r="K22" s="111"/>
      <c r="L22" s="111">
        <f>J22+18</f>
        <v>44522</v>
      </c>
      <c r="M22" s="229"/>
    </row>
    <row r="23" spans="1:13" ht="20.25" customHeight="1">
      <c r="A23" s="114" t="s">
        <v>169</v>
      </c>
      <c r="B23" s="114" t="s">
        <v>202</v>
      </c>
      <c r="C23" s="194">
        <f>E23-1</f>
        <v>44495</v>
      </c>
      <c r="D23" s="115">
        <f>D21+7</f>
        <v>44495</v>
      </c>
      <c r="E23" s="115">
        <f>D23+1</f>
        <v>44496</v>
      </c>
      <c r="F23" s="116">
        <f t="shared" si="0"/>
        <v>44498</v>
      </c>
      <c r="G23" s="135" t="s">
        <v>105</v>
      </c>
      <c r="H23" s="225" t="s">
        <v>132</v>
      </c>
      <c r="I23" s="228" t="s">
        <v>133</v>
      </c>
      <c r="J23" s="132">
        <f>J21+9</f>
        <v>44503</v>
      </c>
      <c r="K23" s="132">
        <f>J23+18</f>
        <v>44521</v>
      </c>
      <c r="L23" s="132"/>
      <c r="M23" s="132">
        <f>K23+7</f>
        <v>44528</v>
      </c>
    </row>
    <row r="24" spans="1:13" ht="20.25" customHeight="1">
      <c r="A24" s="109" t="s">
        <v>164</v>
      </c>
      <c r="B24" s="109" t="s">
        <v>205</v>
      </c>
      <c r="C24" s="191"/>
      <c r="D24" s="110">
        <f>E24+1</f>
        <v>44501</v>
      </c>
      <c r="E24" s="110">
        <f>E22+7</f>
        <v>44500</v>
      </c>
      <c r="F24" s="111">
        <f t="shared" si="0"/>
        <v>44502</v>
      </c>
      <c r="G24" s="111" t="s">
        <v>102</v>
      </c>
      <c r="H24" s="111" t="s">
        <v>138</v>
      </c>
      <c r="I24" s="111" t="s">
        <v>139</v>
      </c>
      <c r="J24" s="111">
        <f>J22+13</f>
        <v>44517</v>
      </c>
      <c r="K24" s="111"/>
      <c r="L24" s="111">
        <f>J24+18</f>
        <v>44535</v>
      </c>
      <c r="M24" s="229"/>
    </row>
    <row r="25" spans="1:13" ht="20.25" customHeight="1">
      <c r="A25" s="114" t="s">
        <v>169</v>
      </c>
      <c r="B25" s="114" t="s">
        <v>208</v>
      </c>
      <c r="C25" s="194">
        <f>E25-1</f>
        <v>44502</v>
      </c>
      <c r="D25" s="115">
        <f>D23+7</f>
        <v>44502</v>
      </c>
      <c r="E25" s="115">
        <f>D25+1</f>
        <v>44503</v>
      </c>
      <c r="F25" s="116">
        <f t="shared" si="0"/>
        <v>44505</v>
      </c>
      <c r="G25" s="135" t="s">
        <v>105</v>
      </c>
      <c r="H25" s="225" t="s">
        <v>135</v>
      </c>
      <c r="I25" s="228" t="s">
        <v>136</v>
      </c>
      <c r="J25" s="132">
        <f>J23+11</f>
        <v>44514</v>
      </c>
      <c r="K25" s="132"/>
      <c r="L25" s="111">
        <f>J25+18</f>
        <v>44532</v>
      </c>
      <c r="M25" s="111">
        <f>K25+18</f>
        <v>18</v>
      </c>
    </row>
    <row r="26" spans="1:13" ht="20.25" customHeight="1">
      <c r="A26" s="109" t="s">
        <v>164</v>
      </c>
      <c r="B26" s="109" t="s">
        <v>211</v>
      </c>
      <c r="C26" s="191"/>
      <c r="D26" s="110">
        <f>E26+1</f>
        <v>44508</v>
      </c>
      <c r="E26" s="110">
        <f>E24+7</f>
        <v>44507</v>
      </c>
      <c r="F26" s="111">
        <f t="shared" si="0"/>
        <v>44509</v>
      </c>
      <c r="G26" s="111" t="s">
        <v>102</v>
      </c>
      <c r="H26" s="111" t="s">
        <v>138</v>
      </c>
      <c r="I26" s="111" t="s">
        <v>139</v>
      </c>
      <c r="J26" s="111">
        <f>J24+0</f>
        <v>44517</v>
      </c>
      <c r="K26" s="111"/>
      <c r="L26" s="111">
        <f>J26+18</f>
        <v>44535</v>
      </c>
      <c r="M26" s="229"/>
    </row>
    <row r="27" spans="1:13" ht="20.25" customHeight="1">
      <c r="A27" s="114" t="s">
        <v>169</v>
      </c>
      <c r="B27" s="114" t="s">
        <v>214</v>
      </c>
      <c r="C27" s="194">
        <f>E27-1</f>
        <v>44509</v>
      </c>
      <c r="D27" s="115">
        <f>D25+7</f>
        <v>44509</v>
      </c>
      <c r="E27" s="115">
        <f>D27+1</f>
        <v>44510</v>
      </c>
      <c r="F27" s="116">
        <f t="shared" si="0"/>
        <v>44512</v>
      </c>
      <c r="G27" s="135" t="s">
        <v>105</v>
      </c>
      <c r="H27" s="225" t="s">
        <v>135</v>
      </c>
      <c r="I27" s="228" t="s">
        <v>136</v>
      </c>
      <c r="J27" s="132">
        <f>J25+0</f>
        <v>44514</v>
      </c>
      <c r="K27" s="132">
        <f>J27+18</f>
        <v>44532</v>
      </c>
      <c r="L27" s="132"/>
      <c r="M27" s="132">
        <f>K27+7</f>
        <v>44539</v>
      </c>
    </row>
    <row r="28" spans="1:13" ht="20.25" customHeight="1">
      <c r="A28" s="109" t="s">
        <v>164</v>
      </c>
      <c r="B28" s="109" t="s">
        <v>217</v>
      </c>
      <c r="C28" s="191"/>
      <c r="D28" s="110">
        <f>E28+1</f>
        <v>44515</v>
      </c>
      <c r="E28" s="110">
        <f>E26+7</f>
        <v>44514</v>
      </c>
      <c r="F28" s="111">
        <f t="shared" si="0"/>
        <v>44516</v>
      </c>
      <c r="G28" s="111" t="s">
        <v>102</v>
      </c>
      <c r="H28" s="111" t="s">
        <v>144</v>
      </c>
      <c r="I28" s="111" t="s">
        <v>145</v>
      </c>
      <c r="J28" s="111">
        <f>J26+6</f>
        <v>44523</v>
      </c>
      <c r="K28" s="111"/>
      <c r="L28" s="111">
        <f>J28+18</f>
        <v>44541</v>
      </c>
      <c r="M28" s="229"/>
    </row>
    <row r="29" spans="1:13" ht="20.25" customHeight="1">
      <c r="A29" s="114" t="s">
        <v>169</v>
      </c>
      <c r="B29" s="114" t="s">
        <v>220</v>
      </c>
      <c r="C29" s="194">
        <f>E29-1</f>
        <v>44516</v>
      </c>
      <c r="D29" s="115">
        <f>D27+7</f>
        <v>44516</v>
      </c>
      <c r="E29" s="115">
        <f>D29+1</f>
        <v>44517</v>
      </c>
      <c r="F29" s="116">
        <f t="shared" si="0"/>
        <v>44519</v>
      </c>
      <c r="G29" s="135" t="s">
        <v>105</v>
      </c>
      <c r="H29" s="225" t="s">
        <v>146</v>
      </c>
      <c r="I29" s="228" t="s">
        <v>147</v>
      </c>
      <c r="J29" s="132">
        <f>J27+10</f>
        <v>44524</v>
      </c>
      <c r="K29" s="132">
        <f>J29+18</f>
        <v>44542</v>
      </c>
      <c r="L29" s="132"/>
      <c r="M29" s="132">
        <f>K29+7</f>
        <v>44549</v>
      </c>
    </row>
    <row r="30" spans="1:13" ht="20.25" customHeight="1">
      <c r="A30" s="109" t="s">
        <v>164</v>
      </c>
      <c r="B30" s="109" t="s">
        <v>221</v>
      </c>
      <c r="C30" s="191"/>
      <c r="D30" s="110">
        <f>E30+1</f>
        <v>44522</v>
      </c>
      <c r="E30" s="110">
        <f>E28+7</f>
        <v>44521</v>
      </c>
      <c r="F30" s="111">
        <f t="shared" si="0"/>
        <v>44523</v>
      </c>
      <c r="G30" s="111" t="s">
        <v>102</v>
      </c>
      <c r="H30" s="111" t="s">
        <v>359</v>
      </c>
      <c r="I30" s="111" t="s">
        <v>360</v>
      </c>
      <c r="J30" s="111">
        <f>J28+7</f>
        <v>44530</v>
      </c>
      <c r="K30" s="111"/>
      <c r="L30" s="111">
        <f>J30+18</f>
        <v>44548</v>
      </c>
      <c r="M30" s="229"/>
    </row>
    <row r="31" spans="1:13" ht="20.25" customHeight="1">
      <c r="A31" s="227" t="s">
        <v>169</v>
      </c>
      <c r="B31" s="227" t="s">
        <v>223</v>
      </c>
      <c r="C31" s="194">
        <f>E31-1</f>
        <v>44523</v>
      </c>
      <c r="D31" s="115">
        <f>D29+7</f>
        <v>44523</v>
      </c>
      <c r="E31" s="115">
        <f>D31+1</f>
        <v>44524</v>
      </c>
      <c r="F31" s="116">
        <f t="shared" si="0"/>
        <v>44526</v>
      </c>
      <c r="G31" s="135" t="s">
        <v>105</v>
      </c>
      <c r="H31" s="225" t="s">
        <v>132</v>
      </c>
      <c r="I31" s="228" t="s">
        <v>361</v>
      </c>
      <c r="J31" s="132">
        <f>J29+7</f>
        <v>44531</v>
      </c>
      <c r="K31" s="132">
        <f>J31+18</f>
        <v>44549</v>
      </c>
      <c r="L31" s="132"/>
      <c r="M31" s="132">
        <f>K31+7</f>
        <v>44556</v>
      </c>
    </row>
    <row r="32" spans="1:13" ht="15.75">
      <c r="A32" s="37" t="s">
        <v>4</v>
      </c>
      <c r="B32" s="38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40" t="s">
        <v>226</v>
      </c>
      <c r="B33" s="41"/>
      <c r="C33" s="41"/>
      <c r="D33" s="41"/>
      <c r="E33" s="41"/>
      <c r="F33" s="42"/>
      <c r="G33" s="42"/>
      <c r="H33" s="42"/>
      <c r="I33" s="42"/>
      <c r="J33" s="56" t="s">
        <v>8</v>
      </c>
      <c r="K33" s="55"/>
      <c r="L33" s="55"/>
      <c r="M33" s="55"/>
    </row>
    <row r="34" spans="1:13" ht="15.75">
      <c r="A34" s="43" t="s">
        <v>148</v>
      </c>
      <c r="B34" s="40"/>
      <c r="C34" s="40"/>
      <c r="D34" s="40"/>
      <c r="E34" s="40"/>
      <c r="F34" s="42"/>
      <c r="G34" s="42"/>
      <c r="H34" s="42"/>
      <c r="I34" s="42"/>
      <c r="J34" s="58" t="s">
        <v>10</v>
      </c>
      <c r="K34" s="57"/>
      <c r="L34" s="57"/>
      <c r="M34" s="57"/>
    </row>
    <row r="35" spans="1:13" ht="15.75">
      <c r="A35" s="44"/>
      <c r="B35" s="42"/>
      <c r="C35" s="42"/>
      <c r="D35" s="45"/>
      <c r="E35" s="45"/>
      <c r="F35" s="45"/>
      <c r="G35" s="45"/>
      <c r="H35" s="45"/>
      <c r="I35" s="45"/>
      <c r="J35" s="58" t="s">
        <v>12</v>
      </c>
      <c r="K35" s="59"/>
      <c r="L35" s="59"/>
      <c r="M35" s="59"/>
    </row>
    <row r="36" spans="1:13" ht="15.75">
      <c r="A36" s="46"/>
      <c r="B36" s="42"/>
      <c r="C36" s="42"/>
      <c r="D36" s="45"/>
      <c r="E36" s="45"/>
      <c r="F36" s="45"/>
      <c r="G36" s="45"/>
      <c r="H36" s="45"/>
      <c r="I36" s="45"/>
      <c r="J36" s="58" t="s">
        <v>14</v>
      </c>
      <c r="K36" s="60"/>
      <c r="L36" s="60"/>
      <c r="M36" s="60"/>
    </row>
    <row r="37" spans="1:13" ht="15.75">
      <c r="A37" s="47"/>
      <c r="B37" s="42"/>
      <c r="C37" s="42"/>
      <c r="D37" s="42"/>
      <c r="E37" s="42"/>
      <c r="F37" s="42"/>
      <c r="G37" s="42"/>
      <c r="H37" s="42"/>
      <c r="I37" s="42"/>
      <c r="J37" s="284" t="s">
        <v>16</v>
      </c>
      <c r="K37" s="61"/>
      <c r="L37" s="61"/>
      <c r="M37" s="61"/>
    </row>
    <row r="38" spans="1:13" ht="12.75">
      <c r="A38" s="42"/>
      <c r="B38" s="42"/>
      <c r="C38" s="42"/>
      <c r="D38" s="42"/>
      <c r="E38" s="42"/>
      <c r="F38" s="42"/>
      <c r="G38" s="42"/>
      <c r="H38" s="42"/>
      <c r="I38" s="42"/>
      <c r="J38" s="58" t="s">
        <v>18</v>
      </c>
      <c r="K38" s="42"/>
      <c r="L38" s="42"/>
      <c r="M38" s="42"/>
    </row>
    <row r="39" spans="1:13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</sheetData>
  <sheetProtection/>
  <mergeCells count="6">
    <mergeCell ref="I4:I5"/>
    <mergeCell ref="A4:A5"/>
    <mergeCell ref="B4:B5"/>
    <mergeCell ref="C4:C5"/>
    <mergeCell ref="G4:G5"/>
    <mergeCell ref="H4:H5"/>
  </mergeCells>
  <conditionalFormatting sqref="H7:I7">
    <cfRule type="expression" priority="16" dxfId="0">
      <formula>'USWC via CMP'!#REF!="ONE"</formula>
    </cfRule>
  </conditionalFormatting>
  <conditionalFormatting sqref="H11:I11">
    <cfRule type="expression" priority="6" dxfId="0">
      <formula>'USWC via CMP'!#REF!="ONE"</formula>
    </cfRule>
  </conditionalFormatting>
  <conditionalFormatting sqref="H13:I13">
    <cfRule type="expression" priority="8" dxfId="0">
      <formula>'USWC via CMP'!#REF!="ONE"</formula>
    </cfRule>
  </conditionalFormatting>
  <conditionalFormatting sqref="H17:I17">
    <cfRule type="expression" priority="5" dxfId="0">
      <formula>'USWC via CMP'!#REF!="ONE"</formula>
    </cfRule>
  </conditionalFormatting>
  <conditionalFormatting sqref="H19:I19">
    <cfRule type="expression" priority="2" dxfId="0">
      <formula>'USWC via CMP'!#REF!="ONE"</formula>
    </cfRule>
  </conditionalFormatting>
  <conditionalFormatting sqref="I21">
    <cfRule type="expression" priority="9" dxfId="0">
      <formula>'USWC via CMP'!#REF!="ONE"</formula>
    </cfRule>
  </conditionalFormatting>
  <conditionalFormatting sqref="H23:I23">
    <cfRule type="expression" priority="3" dxfId="0">
      <formula>'USWC via CMP'!#REF!="ONE"</formula>
    </cfRule>
  </conditionalFormatting>
  <conditionalFormatting sqref="H27:I27">
    <cfRule type="expression" priority="1" dxfId="0">
      <formula>'USWC via CMP'!#REF!="ONE"</formula>
    </cfRule>
  </conditionalFormatting>
  <conditionalFormatting sqref="H9:I9 H15:I15">
    <cfRule type="expression" priority="11" dxfId="0">
      <formula>'USWC via CMP'!#REF!="ONE"</formula>
    </cfRule>
  </conditionalFormatting>
  <conditionalFormatting sqref="H21 H25:I25 H29:I29 H31:I31">
    <cfRule type="expression" priority="13" dxfId="0">
      <formula>'USWC via CMP'!#REF!="ONE"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3:O45"/>
  <sheetViews>
    <sheetView view="pageBreakPreview" zoomScale="70" zoomScaleNormal="6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C3" sqref="C3"/>
    </sheetView>
  </sheetViews>
  <sheetFormatPr defaultColWidth="10.421875" defaultRowHeight="12.75"/>
  <cols>
    <col min="1" max="1" width="18.8515625" style="2" customWidth="1"/>
    <col min="2" max="2" width="14.421875" style="2" customWidth="1"/>
    <col min="3" max="3" width="12.8515625" style="2" customWidth="1"/>
    <col min="4" max="4" width="14.00390625" style="2" customWidth="1"/>
    <col min="5" max="5" width="16.57421875" style="2" customWidth="1"/>
    <col min="6" max="6" width="8.421875" style="2" customWidth="1"/>
    <col min="7" max="7" width="24.57421875" style="2" customWidth="1"/>
    <col min="8" max="8" width="15.57421875" style="2" customWidth="1"/>
    <col min="9" max="9" width="16.7109375" style="2" customWidth="1"/>
    <col min="10" max="10" width="17.8515625" style="2" customWidth="1"/>
    <col min="11" max="11" width="15.00390625" style="2" customWidth="1"/>
    <col min="12" max="12" width="14.140625" style="2" customWidth="1"/>
    <col min="13" max="13" width="15.140625" style="2" customWidth="1"/>
    <col min="14" max="14" width="20.7109375" style="2" customWidth="1"/>
    <col min="15" max="15" width="14.8515625" style="2" customWidth="1"/>
    <col min="16" max="255" width="8.8515625" style="2" customWidth="1"/>
    <col min="256" max="16384" width="10.421875" style="2" customWidth="1"/>
  </cols>
  <sheetData>
    <row r="1" ht="12.75"/>
    <row r="2" ht="12.75"/>
    <row r="3" spans="1:15" ht="21" customHeight="1">
      <c r="A3" s="3"/>
      <c r="B3" s="4"/>
      <c r="C3" s="288" t="s">
        <v>739</v>
      </c>
      <c r="D3" s="4"/>
      <c r="E3" s="5"/>
      <c r="F3" s="5"/>
      <c r="G3" s="5"/>
      <c r="H3" s="5"/>
      <c r="I3" s="10"/>
      <c r="J3" s="10"/>
      <c r="K3" s="10"/>
      <c r="L3" s="10"/>
      <c r="M3" s="10"/>
      <c r="N3" s="10"/>
      <c r="O3" s="10"/>
    </row>
    <row r="4" spans="1:15" ht="14.25" customHeight="1">
      <c r="A4" s="6"/>
      <c r="B4" s="4"/>
      <c r="C4" s="7"/>
      <c r="D4" s="7"/>
      <c r="E4" s="8"/>
      <c r="F4" s="5"/>
      <c r="G4" s="8"/>
      <c r="H4" s="8"/>
      <c r="I4" s="8"/>
      <c r="J4" s="8"/>
      <c r="K4" s="8"/>
      <c r="L4" s="8"/>
      <c r="M4" s="8"/>
      <c r="N4" s="8"/>
      <c r="O4" s="8"/>
    </row>
    <row r="5" spans="1:15" ht="14.25" customHeight="1">
      <c r="A5" s="9"/>
      <c r="B5" s="4"/>
      <c r="C5" s="4"/>
      <c r="D5" s="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" customFormat="1" ht="20.25" customHeight="1">
      <c r="A6" s="291" t="s">
        <v>27</v>
      </c>
      <c r="B6" s="291" t="s">
        <v>29</v>
      </c>
      <c r="C6" s="12" t="s">
        <v>30</v>
      </c>
      <c r="D6" s="12" t="s">
        <v>30</v>
      </c>
      <c r="E6" s="12" t="s">
        <v>31</v>
      </c>
      <c r="F6" s="291" t="s">
        <v>88</v>
      </c>
      <c r="G6" s="295" t="s">
        <v>32</v>
      </c>
      <c r="H6" s="291" t="s">
        <v>362</v>
      </c>
      <c r="I6" s="11" t="s">
        <v>30</v>
      </c>
      <c r="J6" s="48" t="s">
        <v>363</v>
      </c>
      <c r="K6" s="49" t="s">
        <v>364</v>
      </c>
      <c r="L6" s="48" t="s">
        <v>365</v>
      </c>
      <c r="M6" s="48" t="s">
        <v>366</v>
      </c>
      <c r="N6" s="49" t="s">
        <v>367</v>
      </c>
      <c r="O6" s="48" t="s">
        <v>368</v>
      </c>
    </row>
    <row r="7" spans="1:15" s="1" customFormat="1" ht="20.25" customHeight="1">
      <c r="A7" s="292"/>
      <c r="B7" s="292"/>
      <c r="C7" s="14" t="s">
        <v>369</v>
      </c>
      <c r="D7" s="14" t="s">
        <v>370</v>
      </c>
      <c r="E7" s="14" t="s">
        <v>94</v>
      </c>
      <c r="F7" s="292"/>
      <c r="G7" s="300"/>
      <c r="H7" s="292"/>
      <c r="I7" s="13" t="s">
        <v>94</v>
      </c>
      <c r="J7" s="218" t="s">
        <v>371</v>
      </c>
      <c r="K7" s="219" t="s">
        <v>372</v>
      </c>
      <c r="L7" s="218" t="s">
        <v>373</v>
      </c>
      <c r="M7" s="218" t="s">
        <v>374</v>
      </c>
      <c r="N7" s="219" t="s">
        <v>375</v>
      </c>
      <c r="O7" s="218" t="s">
        <v>376</v>
      </c>
    </row>
    <row r="8" spans="1:15" s="207" customFormat="1" ht="20.25" customHeight="1">
      <c r="A8" s="23"/>
      <c r="B8" s="23"/>
      <c r="C8" s="24"/>
      <c r="D8" s="24"/>
      <c r="E8" s="25"/>
      <c r="F8" s="23" t="s">
        <v>105</v>
      </c>
      <c r="G8" s="208" t="s">
        <v>146</v>
      </c>
      <c r="H8" s="208" t="s">
        <v>377</v>
      </c>
      <c r="I8" s="105">
        <v>44456</v>
      </c>
      <c r="J8" s="220">
        <f>I8+23</f>
        <v>44479</v>
      </c>
      <c r="K8" s="220">
        <f>I8+25</f>
        <v>44481</v>
      </c>
      <c r="L8" s="208"/>
      <c r="M8" s="220">
        <f>I8+29</f>
        <v>44485</v>
      </c>
      <c r="N8" s="220">
        <f>I8+31</f>
        <v>44487</v>
      </c>
      <c r="O8" s="220">
        <f>I8+4</f>
        <v>44460</v>
      </c>
    </row>
    <row r="9" spans="1:15" ht="20.25" customHeight="1">
      <c r="A9" s="23" t="s">
        <v>100</v>
      </c>
      <c r="B9" s="23" t="s">
        <v>101</v>
      </c>
      <c r="C9" s="24">
        <v>44449</v>
      </c>
      <c r="D9" s="24"/>
      <c r="E9" s="25">
        <f>C9+4</f>
        <v>44453</v>
      </c>
      <c r="F9" s="209" t="s">
        <v>378</v>
      </c>
      <c r="G9" s="210" t="s">
        <v>379</v>
      </c>
      <c r="H9" s="210" t="s">
        <v>380</v>
      </c>
      <c r="I9" s="221">
        <v>44463</v>
      </c>
      <c r="J9" s="221">
        <f>I9+20</f>
        <v>44483</v>
      </c>
      <c r="K9" s="221">
        <f>I9+24</f>
        <v>44487</v>
      </c>
      <c r="L9" s="221">
        <f>I9+26</f>
        <v>44489</v>
      </c>
      <c r="M9" s="221"/>
      <c r="N9" s="221"/>
      <c r="O9" s="221"/>
    </row>
    <row r="10" spans="1:15" ht="20.25" customHeight="1">
      <c r="A10" s="28" t="s">
        <v>100</v>
      </c>
      <c r="B10" s="28" t="s">
        <v>101</v>
      </c>
      <c r="C10" s="29"/>
      <c r="D10" s="29">
        <v>44450</v>
      </c>
      <c r="E10" s="30">
        <f>D10+3</f>
        <v>44453</v>
      </c>
      <c r="F10" s="211" t="s">
        <v>381</v>
      </c>
      <c r="G10" s="29" t="s">
        <v>382</v>
      </c>
      <c r="H10" s="29" t="s">
        <v>383</v>
      </c>
      <c r="I10" s="30">
        <v>44459</v>
      </c>
      <c r="J10" s="222">
        <f>I10+22</f>
        <v>44481</v>
      </c>
      <c r="K10" s="222">
        <f>I10+23</f>
        <v>44482</v>
      </c>
      <c r="L10" s="222"/>
      <c r="M10" s="222">
        <f>I10+27</f>
        <v>44486</v>
      </c>
      <c r="N10" s="222">
        <f>I10+29</f>
        <v>44488</v>
      </c>
      <c r="O10" s="222">
        <f>I10+35</f>
        <v>44494</v>
      </c>
    </row>
    <row r="11" spans="1:15" ht="20.25" customHeight="1">
      <c r="A11" s="23"/>
      <c r="B11" s="23"/>
      <c r="C11" s="24"/>
      <c r="D11" s="24"/>
      <c r="E11" s="25"/>
      <c r="F11" s="208" t="s">
        <v>105</v>
      </c>
      <c r="G11" s="208" t="s">
        <v>175</v>
      </c>
      <c r="H11" s="208"/>
      <c r="I11" s="105"/>
      <c r="J11" s="220"/>
      <c r="K11" s="220"/>
      <c r="L11" s="208"/>
      <c r="M11" s="220"/>
      <c r="N11" s="220"/>
      <c r="O11" s="220"/>
    </row>
    <row r="12" spans="1:15" ht="20.25" customHeight="1">
      <c r="A12" s="33" t="s">
        <v>108</v>
      </c>
      <c r="B12" s="33" t="s">
        <v>109</v>
      </c>
      <c r="C12" s="24">
        <v>44454</v>
      </c>
      <c r="D12" s="24"/>
      <c r="E12" s="25">
        <f>C12+4</f>
        <v>44458</v>
      </c>
      <c r="F12" s="209" t="s">
        <v>378</v>
      </c>
      <c r="G12" s="210" t="s">
        <v>379</v>
      </c>
      <c r="H12" s="210" t="s">
        <v>380</v>
      </c>
      <c r="I12" s="221">
        <v>44463</v>
      </c>
      <c r="J12" s="221">
        <f>I12+20</f>
        <v>44483</v>
      </c>
      <c r="K12" s="221">
        <f>I12+24</f>
        <v>44487</v>
      </c>
      <c r="L12" s="221">
        <f>I12+26</f>
        <v>44489</v>
      </c>
      <c r="M12" s="223"/>
      <c r="N12" s="223"/>
      <c r="O12" s="223"/>
    </row>
    <row r="13" spans="1:15" ht="20.25" customHeight="1">
      <c r="A13" s="28" t="s">
        <v>108</v>
      </c>
      <c r="B13" s="28" t="s">
        <v>109</v>
      </c>
      <c r="C13" s="29"/>
      <c r="D13" s="29">
        <f>C12+1</f>
        <v>44455</v>
      </c>
      <c r="E13" s="30">
        <f>D13+3</f>
        <v>44458</v>
      </c>
      <c r="F13" s="211" t="s">
        <v>381</v>
      </c>
      <c r="G13" s="29" t="s">
        <v>384</v>
      </c>
      <c r="H13" s="29" t="s">
        <v>385</v>
      </c>
      <c r="I13" s="30">
        <v>44461</v>
      </c>
      <c r="J13" s="222">
        <f>I13+22</f>
        <v>44483</v>
      </c>
      <c r="K13" s="222">
        <f>I13+23</f>
        <v>44484</v>
      </c>
      <c r="L13" s="222"/>
      <c r="M13" s="222">
        <f>I13+27</f>
        <v>44488</v>
      </c>
      <c r="N13" s="222">
        <f>I13+29</f>
        <v>44490</v>
      </c>
      <c r="O13" s="222">
        <f>I13+35</f>
        <v>44496</v>
      </c>
    </row>
    <row r="14" spans="1:15" ht="20.25" customHeight="1">
      <c r="A14" s="23"/>
      <c r="B14" s="23"/>
      <c r="C14" s="24"/>
      <c r="D14" s="24"/>
      <c r="E14" s="25"/>
      <c r="F14" s="208" t="s">
        <v>105</v>
      </c>
      <c r="G14" s="208" t="s">
        <v>386</v>
      </c>
      <c r="H14" s="208" t="s">
        <v>387</v>
      </c>
      <c r="I14" s="105">
        <v>44474</v>
      </c>
      <c r="J14" s="220">
        <f aca="true" t="shared" si="0" ref="J14:J20">I14+23</f>
        <v>44497</v>
      </c>
      <c r="K14" s="220">
        <f>I14+25</f>
        <v>44499</v>
      </c>
      <c r="L14" s="220"/>
      <c r="M14" s="220">
        <f>I14+29</f>
        <v>44503</v>
      </c>
      <c r="N14" s="220">
        <f>I14+31</f>
        <v>44505</v>
      </c>
      <c r="O14" s="220">
        <f>I14+4</f>
        <v>44478</v>
      </c>
    </row>
    <row r="15" spans="1:15" ht="20.25" customHeight="1">
      <c r="A15" s="33" t="s">
        <v>114</v>
      </c>
      <c r="B15" s="33" t="s">
        <v>115</v>
      </c>
      <c r="C15" s="24">
        <v>44459</v>
      </c>
      <c r="D15" s="24"/>
      <c r="E15" s="25">
        <f>C15+4</f>
        <v>44463</v>
      </c>
      <c r="F15" s="209" t="s">
        <v>378</v>
      </c>
      <c r="G15" s="210" t="s">
        <v>388</v>
      </c>
      <c r="H15" s="212" t="s">
        <v>389</v>
      </c>
      <c r="I15" s="221">
        <f>I9+7</f>
        <v>44470</v>
      </c>
      <c r="J15" s="221">
        <f>I15+20</f>
        <v>44490</v>
      </c>
      <c r="K15" s="221">
        <f>I15+24</f>
        <v>44494</v>
      </c>
      <c r="L15" s="221">
        <f>I15+26</f>
        <v>44496</v>
      </c>
      <c r="M15" s="223"/>
      <c r="N15" s="223"/>
      <c r="O15" s="223"/>
    </row>
    <row r="16" spans="1:15" ht="20.25" customHeight="1">
      <c r="A16" s="28" t="s">
        <v>114</v>
      </c>
      <c r="B16" s="28" t="s">
        <v>115</v>
      </c>
      <c r="C16" s="29"/>
      <c r="D16" s="29">
        <f>C15+1</f>
        <v>44460</v>
      </c>
      <c r="E16" s="30">
        <f>D16+3</f>
        <v>44463</v>
      </c>
      <c r="F16" s="211" t="s">
        <v>381</v>
      </c>
      <c r="G16" s="213" t="s">
        <v>390</v>
      </c>
      <c r="H16" s="213" t="s">
        <v>391</v>
      </c>
      <c r="I16" s="211">
        <v>44474</v>
      </c>
      <c r="J16" s="222">
        <f t="shared" si="0"/>
        <v>44497</v>
      </c>
      <c r="K16" s="222">
        <f>I16+35</f>
        <v>44509</v>
      </c>
      <c r="L16" s="222">
        <f>I16+33</f>
        <v>44507</v>
      </c>
      <c r="M16" s="222"/>
      <c r="N16" s="222">
        <f>I16+29</f>
        <v>44503</v>
      </c>
      <c r="O16" s="222"/>
    </row>
    <row r="17" spans="1:15" ht="20.25" customHeight="1">
      <c r="A17" s="23"/>
      <c r="B17" s="23"/>
      <c r="C17" s="24"/>
      <c r="D17" s="24"/>
      <c r="E17" s="25"/>
      <c r="F17" s="208" t="s">
        <v>105</v>
      </c>
      <c r="G17" s="208" t="s">
        <v>392</v>
      </c>
      <c r="H17" s="208" t="s">
        <v>393</v>
      </c>
      <c r="I17" s="105">
        <f>I14+9</f>
        <v>44483</v>
      </c>
      <c r="J17" s="220">
        <f t="shared" si="0"/>
        <v>44506</v>
      </c>
      <c r="K17" s="220">
        <f>I17+25</f>
        <v>44508</v>
      </c>
      <c r="L17" s="220"/>
      <c r="M17" s="220">
        <f>I17+29</f>
        <v>44512</v>
      </c>
      <c r="N17" s="220">
        <f>I17+31</f>
        <v>44514</v>
      </c>
      <c r="O17" s="220">
        <f>I17+4</f>
        <v>44487</v>
      </c>
    </row>
    <row r="18" spans="1:15" ht="20.25" customHeight="1">
      <c r="A18" s="23" t="s">
        <v>100</v>
      </c>
      <c r="B18" s="33" t="s">
        <v>118</v>
      </c>
      <c r="C18" s="24">
        <v>44471</v>
      </c>
      <c r="D18" s="24"/>
      <c r="E18" s="25">
        <f>C18+4</f>
        <v>44475</v>
      </c>
      <c r="F18" s="209" t="s">
        <v>378</v>
      </c>
      <c r="G18" s="210" t="s">
        <v>175</v>
      </c>
      <c r="H18" s="212"/>
      <c r="I18" s="221"/>
      <c r="J18" s="221"/>
      <c r="K18" s="221"/>
      <c r="L18" s="221"/>
      <c r="M18" s="223"/>
      <c r="N18" s="223"/>
      <c r="O18" s="223"/>
    </row>
    <row r="19" spans="1:15" ht="20.25" customHeight="1">
      <c r="A19" s="28" t="s">
        <v>100</v>
      </c>
      <c r="B19" s="28" t="s">
        <v>118</v>
      </c>
      <c r="C19" s="29"/>
      <c r="D19" s="29">
        <f>C18+1</f>
        <v>44472</v>
      </c>
      <c r="E19" s="30">
        <f>D19+3</f>
        <v>44475</v>
      </c>
      <c r="F19" s="211" t="s">
        <v>381</v>
      </c>
      <c r="G19" s="213" t="s">
        <v>394</v>
      </c>
      <c r="H19" s="213" t="s">
        <v>395</v>
      </c>
      <c r="I19" s="211">
        <v>44481</v>
      </c>
      <c r="J19" s="222">
        <f t="shared" si="0"/>
        <v>44504</v>
      </c>
      <c r="K19" s="222">
        <f>I19+35</f>
        <v>44516</v>
      </c>
      <c r="L19" s="222">
        <f>I19+33</f>
        <v>44514</v>
      </c>
      <c r="M19" s="222"/>
      <c r="N19" s="222">
        <f>I19+29</f>
        <v>44510</v>
      </c>
      <c r="O19" s="222"/>
    </row>
    <row r="20" spans="1:15" ht="20.25" customHeight="1">
      <c r="A20" s="23"/>
      <c r="B20" s="23"/>
      <c r="C20" s="24"/>
      <c r="D20" s="24"/>
      <c r="E20" s="25"/>
      <c r="F20" s="208" t="s">
        <v>105</v>
      </c>
      <c r="G20" s="208" t="s">
        <v>392</v>
      </c>
      <c r="H20" s="208" t="s">
        <v>393</v>
      </c>
      <c r="I20" s="105">
        <f>I17+0</f>
        <v>44483</v>
      </c>
      <c r="J20" s="220">
        <f t="shared" si="0"/>
        <v>44506</v>
      </c>
      <c r="K20" s="220">
        <f>I20+25</f>
        <v>44508</v>
      </c>
      <c r="L20" s="220"/>
      <c r="M20" s="220">
        <f>I20+29</f>
        <v>44512</v>
      </c>
      <c r="N20" s="220">
        <f>I20+31</f>
        <v>44514</v>
      </c>
      <c r="O20" s="220">
        <f>I20+4</f>
        <v>44487</v>
      </c>
    </row>
    <row r="21" spans="1:15" ht="20.25" customHeight="1">
      <c r="A21" s="23" t="s">
        <v>108</v>
      </c>
      <c r="B21" s="23" t="s">
        <v>123</v>
      </c>
      <c r="C21" s="24">
        <v>44474</v>
      </c>
      <c r="D21" s="24"/>
      <c r="E21" s="25">
        <f>C21+4</f>
        <v>44478</v>
      </c>
      <c r="F21" s="209" t="s">
        <v>378</v>
      </c>
      <c r="G21" s="210" t="s">
        <v>175</v>
      </c>
      <c r="H21" s="212"/>
      <c r="I21" s="221"/>
      <c r="J21" s="221"/>
      <c r="K21" s="221"/>
      <c r="L21" s="221"/>
      <c r="M21" s="223"/>
      <c r="N21" s="223"/>
      <c r="O21" s="223"/>
    </row>
    <row r="22" spans="1:15" ht="20.25" customHeight="1">
      <c r="A22" s="28" t="s">
        <v>108</v>
      </c>
      <c r="B22" s="28" t="s">
        <v>123</v>
      </c>
      <c r="C22" s="29"/>
      <c r="D22" s="29">
        <f>C21+1</f>
        <v>44475</v>
      </c>
      <c r="E22" s="30">
        <f>D22+3</f>
        <v>44478</v>
      </c>
      <c r="F22" s="211" t="s">
        <v>381</v>
      </c>
      <c r="G22" s="213" t="s">
        <v>394</v>
      </c>
      <c r="H22" s="213" t="s">
        <v>395</v>
      </c>
      <c r="I22" s="211">
        <v>44481</v>
      </c>
      <c r="J22" s="222">
        <f>I22+23</f>
        <v>44504</v>
      </c>
      <c r="K22" s="222">
        <f>I22+35</f>
        <v>44516</v>
      </c>
      <c r="L22" s="222">
        <f>I22+33</f>
        <v>44514</v>
      </c>
      <c r="M22" s="222"/>
      <c r="N22" s="222">
        <f>I22+29</f>
        <v>44510</v>
      </c>
      <c r="O22" s="222"/>
    </row>
    <row r="23" spans="1:15" ht="20.25" customHeight="1">
      <c r="A23" s="23"/>
      <c r="B23" s="23"/>
      <c r="C23" s="24"/>
      <c r="D23" s="24"/>
      <c r="E23" s="25"/>
      <c r="F23" s="208" t="s">
        <v>105</v>
      </c>
      <c r="G23" s="208" t="s">
        <v>175</v>
      </c>
      <c r="H23" s="208"/>
      <c r="I23" s="105"/>
      <c r="J23" s="220"/>
      <c r="K23" s="220"/>
      <c r="L23" s="220"/>
      <c r="M23" s="220"/>
      <c r="N23" s="220"/>
      <c r="O23" s="220"/>
    </row>
    <row r="24" spans="1:15" ht="20.25" customHeight="1">
      <c r="A24" s="23" t="s">
        <v>114</v>
      </c>
      <c r="B24" s="33" t="s">
        <v>126</v>
      </c>
      <c r="C24" s="24">
        <v>44479</v>
      </c>
      <c r="D24" s="24"/>
      <c r="E24" s="25">
        <f>C24+4</f>
        <v>44483</v>
      </c>
      <c r="F24" s="209" t="s">
        <v>378</v>
      </c>
      <c r="G24" s="210" t="s">
        <v>396</v>
      </c>
      <c r="H24" s="212" t="s">
        <v>397</v>
      </c>
      <c r="I24" s="221">
        <v>44489</v>
      </c>
      <c r="J24" s="221">
        <f>I24+20</f>
        <v>44509</v>
      </c>
      <c r="K24" s="221">
        <f>I24+24</f>
        <v>44513</v>
      </c>
      <c r="L24" s="221">
        <f>I24+26</f>
        <v>44515</v>
      </c>
      <c r="M24" s="223"/>
      <c r="N24" s="223"/>
      <c r="O24" s="223"/>
    </row>
    <row r="25" spans="1:15" ht="20.25" customHeight="1">
      <c r="A25" s="28" t="s">
        <v>114</v>
      </c>
      <c r="B25" s="28" t="s">
        <v>126</v>
      </c>
      <c r="C25" s="29"/>
      <c r="D25" s="29">
        <f>C24+1</f>
        <v>44480</v>
      </c>
      <c r="E25" s="30">
        <f>D25+3</f>
        <v>44483</v>
      </c>
      <c r="F25" s="211" t="s">
        <v>381</v>
      </c>
      <c r="G25" s="213" t="s">
        <v>398</v>
      </c>
      <c r="H25" s="213" t="s">
        <v>399</v>
      </c>
      <c r="I25" s="211">
        <v>44488</v>
      </c>
      <c r="J25" s="222">
        <f>I25+22</f>
        <v>44510</v>
      </c>
      <c r="K25" s="222">
        <f>I25+34</f>
        <v>44522</v>
      </c>
      <c r="L25" s="222">
        <f>I25+32</f>
        <v>44520</v>
      </c>
      <c r="M25" s="222"/>
      <c r="N25" s="222">
        <f>I25+28</f>
        <v>44516</v>
      </c>
      <c r="O25" s="222"/>
    </row>
    <row r="26" spans="1:15" ht="20.25" customHeight="1">
      <c r="A26" s="23"/>
      <c r="B26" s="23"/>
      <c r="C26" s="24"/>
      <c r="D26" s="24"/>
      <c r="E26" s="25"/>
      <c r="F26" s="208" t="s">
        <v>105</v>
      </c>
      <c r="G26" s="208" t="s">
        <v>400</v>
      </c>
      <c r="H26" s="208" t="s">
        <v>401</v>
      </c>
      <c r="I26" s="105">
        <v>44495</v>
      </c>
      <c r="J26" s="220">
        <f>I26+23</f>
        <v>44518</v>
      </c>
      <c r="K26" s="220">
        <f>I26+25</f>
        <v>44520</v>
      </c>
      <c r="L26" s="220"/>
      <c r="M26" s="220">
        <f>I26+29</f>
        <v>44524</v>
      </c>
      <c r="N26" s="220">
        <f>I26+31</f>
        <v>44526</v>
      </c>
      <c r="O26" s="220">
        <f>I26+4</f>
        <v>44499</v>
      </c>
    </row>
    <row r="27" spans="1:15" ht="20.25" customHeight="1">
      <c r="A27" s="23" t="s">
        <v>100</v>
      </c>
      <c r="B27" s="33" t="s">
        <v>129</v>
      </c>
      <c r="C27" s="24">
        <v>44489</v>
      </c>
      <c r="D27" s="24"/>
      <c r="E27" s="25">
        <f>C27+4</f>
        <v>44493</v>
      </c>
      <c r="F27" s="209" t="s">
        <v>378</v>
      </c>
      <c r="G27" s="210" t="s">
        <v>402</v>
      </c>
      <c r="H27" s="212" t="s">
        <v>403</v>
      </c>
      <c r="I27" s="221">
        <f>I24+12</f>
        <v>44501</v>
      </c>
      <c r="J27" s="221">
        <f>I27+20</f>
        <v>44521</v>
      </c>
      <c r="K27" s="221">
        <f>I27+24</f>
        <v>44525</v>
      </c>
      <c r="L27" s="221">
        <f>I27+26</f>
        <v>44527</v>
      </c>
      <c r="M27" s="223"/>
      <c r="N27" s="223"/>
      <c r="O27" s="223"/>
    </row>
    <row r="28" spans="1:15" ht="20.25" customHeight="1">
      <c r="A28" s="28" t="s">
        <v>100</v>
      </c>
      <c r="B28" s="28" t="s">
        <v>129</v>
      </c>
      <c r="C28" s="29"/>
      <c r="D28" s="29">
        <f>C27+1</f>
        <v>44490</v>
      </c>
      <c r="E28" s="30">
        <f>D28+3</f>
        <v>44493</v>
      </c>
      <c r="F28" s="214" t="s">
        <v>381</v>
      </c>
      <c r="G28" s="215" t="s">
        <v>404</v>
      </c>
      <c r="H28" s="215" t="s">
        <v>405</v>
      </c>
      <c r="I28" s="211">
        <f>I25+7</f>
        <v>44495</v>
      </c>
      <c r="J28" s="222">
        <f>I28+22</f>
        <v>44517</v>
      </c>
      <c r="K28" s="222">
        <f>I28+34</f>
        <v>44529</v>
      </c>
      <c r="L28" s="222">
        <f>I28+32</f>
        <v>44527</v>
      </c>
      <c r="M28" s="222"/>
      <c r="N28" s="222">
        <f>I28+28</f>
        <v>44523</v>
      </c>
      <c r="O28" s="222"/>
    </row>
    <row r="29" spans="1:15" ht="20.25" customHeight="1">
      <c r="A29" s="23"/>
      <c r="B29" s="23"/>
      <c r="C29" s="24"/>
      <c r="D29" s="24"/>
      <c r="E29" s="25"/>
      <c r="F29" s="216" t="s">
        <v>105</v>
      </c>
      <c r="G29" s="25" t="s">
        <v>406</v>
      </c>
      <c r="H29" s="216" t="s">
        <v>407</v>
      </c>
      <c r="I29" s="105">
        <v>44503</v>
      </c>
      <c r="J29" s="220">
        <f>I29+23</f>
        <v>44526</v>
      </c>
      <c r="K29" s="220">
        <f>I29+25</f>
        <v>44528</v>
      </c>
      <c r="L29" s="220"/>
      <c r="M29" s="220">
        <f>I29+29</f>
        <v>44532</v>
      </c>
      <c r="N29" s="220">
        <f>I29+31</f>
        <v>44534</v>
      </c>
      <c r="O29" s="220">
        <f>I29+4</f>
        <v>44507</v>
      </c>
    </row>
    <row r="30" spans="1:15" ht="20.25" customHeight="1">
      <c r="A30" s="23" t="s">
        <v>108</v>
      </c>
      <c r="B30" s="35" t="s">
        <v>134</v>
      </c>
      <c r="C30" s="24">
        <v>44493</v>
      </c>
      <c r="D30" s="24"/>
      <c r="E30" s="25">
        <f>C30+4</f>
        <v>44497</v>
      </c>
      <c r="F30" s="209" t="s">
        <v>378</v>
      </c>
      <c r="G30" s="210" t="s">
        <v>402</v>
      </c>
      <c r="H30" s="212" t="s">
        <v>403</v>
      </c>
      <c r="I30" s="221">
        <f>I27+0</f>
        <v>44501</v>
      </c>
      <c r="J30" s="221">
        <f>I30+20</f>
        <v>44521</v>
      </c>
      <c r="K30" s="221">
        <f>I30+24</f>
        <v>44525</v>
      </c>
      <c r="L30" s="221">
        <f>I30+26</f>
        <v>44527</v>
      </c>
      <c r="M30" s="223"/>
      <c r="N30" s="223"/>
      <c r="O30" s="223"/>
    </row>
    <row r="31" spans="1:15" ht="20.25" customHeight="1">
      <c r="A31" s="28" t="s">
        <v>108</v>
      </c>
      <c r="B31" s="28" t="s">
        <v>134</v>
      </c>
      <c r="C31" s="29"/>
      <c r="D31" s="29">
        <f>C30+1</f>
        <v>44494</v>
      </c>
      <c r="E31" s="30">
        <f>D31+3</f>
        <v>44497</v>
      </c>
      <c r="F31" s="211" t="s">
        <v>381</v>
      </c>
      <c r="G31" s="217" t="s">
        <v>65</v>
      </c>
      <c r="H31" s="213" t="s">
        <v>408</v>
      </c>
      <c r="I31" s="211">
        <f>I28+7</f>
        <v>44502</v>
      </c>
      <c r="J31" s="222">
        <f>I31+22</f>
        <v>44524</v>
      </c>
      <c r="K31" s="222">
        <f>I31+34</f>
        <v>44536</v>
      </c>
      <c r="L31" s="222">
        <f>I31+32</f>
        <v>44534</v>
      </c>
      <c r="M31" s="222"/>
      <c r="N31" s="222">
        <f>I31+28</f>
        <v>44530</v>
      </c>
      <c r="O31" s="222"/>
    </row>
    <row r="32" spans="1:15" ht="20.25" customHeight="1">
      <c r="A32" s="23"/>
      <c r="B32" s="23"/>
      <c r="C32" s="24"/>
      <c r="D32" s="24"/>
      <c r="E32" s="25"/>
      <c r="F32" s="208" t="s">
        <v>105</v>
      </c>
      <c r="G32" s="208" t="s">
        <v>409</v>
      </c>
      <c r="H32" s="208" t="s">
        <v>410</v>
      </c>
      <c r="I32" s="105">
        <f>I26+16</f>
        <v>44511</v>
      </c>
      <c r="J32" s="220">
        <f>I32+23</f>
        <v>44534</v>
      </c>
      <c r="K32" s="220">
        <f>I32+25</f>
        <v>44536</v>
      </c>
      <c r="L32" s="220"/>
      <c r="M32" s="220">
        <f>I32+29</f>
        <v>44540</v>
      </c>
      <c r="N32" s="220">
        <f>I32+31</f>
        <v>44542</v>
      </c>
      <c r="O32" s="220">
        <f>I32+4</f>
        <v>44515</v>
      </c>
    </row>
    <row r="33" spans="1:15" ht="20.25" customHeight="1">
      <c r="A33" s="23" t="s">
        <v>114</v>
      </c>
      <c r="B33" s="36" t="s">
        <v>137</v>
      </c>
      <c r="C33" s="24">
        <v>44500</v>
      </c>
      <c r="D33" s="24"/>
      <c r="E33" s="25">
        <f>C33+4</f>
        <v>44504</v>
      </c>
      <c r="F33" s="209" t="s">
        <v>378</v>
      </c>
      <c r="G33" s="210" t="s">
        <v>411</v>
      </c>
      <c r="H33" s="212" t="s">
        <v>412</v>
      </c>
      <c r="I33" s="221">
        <f>I30+7</f>
        <v>44508</v>
      </c>
      <c r="J33" s="221">
        <f>I33+20</f>
        <v>44528</v>
      </c>
      <c r="K33" s="221">
        <f>I33+24</f>
        <v>44532</v>
      </c>
      <c r="L33" s="221">
        <f>I33+26</f>
        <v>44534</v>
      </c>
      <c r="M33" s="223"/>
      <c r="N33" s="223"/>
      <c r="O33" s="223"/>
    </row>
    <row r="34" spans="1:15" ht="20.25" customHeight="1">
      <c r="A34" s="28" t="s">
        <v>114</v>
      </c>
      <c r="B34" s="28" t="s">
        <v>137</v>
      </c>
      <c r="C34" s="29"/>
      <c r="D34" s="29">
        <f>C33+1</f>
        <v>44501</v>
      </c>
      <c r="E34" s="30">
        <f>D34+3</f>
        <v>44504</v>
      </c>
      <c r="F34" s="211" t="s">
        <v>381</v>
      </c>
      <c r="G34" s="213" t="s">
        <v>413</v>
      </c>
      <c r="H34" s="213" t="s">
        <v>414</v>
      </c>
      <c r="I34" s="211">
        <f>I28+15</f>
        <v>44510</v>
      </c>
      <c r="J34" s="222">
        <f>I34+22</f>
        <v>44532</v>
      </c>
      <c r="K34" s="222">
        <f>I34+24</f>
        <v>44534</v>
      </c>
      <c r="L34" s="222"/>
      <c r="M34" s="222">
        <f>I34+27</f>
        <v>44537</v>
      </c>
      <c r="N34" s="222">
        <f>I34+30</f>
        <v>44540</v>
      </c>
      <c r="O34" s="222">
        <f>I34+35</f>
        <v>44545</v>
      </c>
    </row>
    <row r="35" spans="1:15" ht="20.25" customHeight="1">
      <c r="A35" s="23"/>
      <c r="B35" s="23"/>
      <c r="C35" s="24"/>
      <c r="D35" s="24"/>
      <c r="E35" s="25"/>
      <c r="F35" s="208" t="s">
        <v>105</v>
      </c>
      <c r="G35" s="208" t="s">
        <v>65</v>
      </c>
      <c r="H35" s="208" t="s">
        <v>415</v>
      </c>
      <c r="I35" s="105">
        <f>I32+8</f>
        <v>44519</v>
      </c>
      <c r="J35" s="220">
        <f>I35+23</f>
        <v>44542</v>
      </c>
      <c r="K35" s="220">
        <f>I35+25</f>
        <v>44544</v>
      </c>
      <c r="L35" s="220"/>
      <c r="M35" s="220">
        <f>I35+29</f>
        <v>44548</v>
      </c>
      <c r="N35" s="220">
        <f>I35+31</f>
        <v>44550</v>
      </c>
      <c r="O35" s="220">
        <f>I35+4</f>
        <v>44523</v>
      </c>
    </row>
    <row r="36" spans="1:15" ht="20.25" customHeight="1">
      <c r="A36" s="23" t="s">
        <v>100</v>
      </c>
      <c r="B36" s="36" t="s">
        <v>140</v>
      </c>
      <c r="C36" s="24">
        <f>C33+7</f>
        <v>44507</v>
      </c>
      <c r="D36" s="24"/>
      <c r="E36" s="25">
        <f>C36+4</f>
        <v>44511</v>
      </c>
      <c r="F36" s="209" t="s">
        <v>378</v>
      </c>
      <c r="G36" s="210" t="s">
        <v>416</v>
      </c>
      <c r="H36" s="212" t="s">
        <v>417</v>
      </c>
      <c r="I36" s="221">
        <f>I33+13</f>
        <v>44521</v>
      </c>
      <c r="J36" s="221">
        <f>I36+20</f>
        <v>44541</v>
      </c>
      <c r="K36" s="221">
        <f>I36+24</f>
        <v>44545</v>
      </c>
      <c r="L36" s="221">
        <f>I36+26</f>
        <v>44547</v>
      </c>
      <c r="M36" s="223"/>
      <c r="N36" s="223"/>
      <c r="O36" s="223"/>
    </row>
    <row r="37" spans="1:15" ht="20.25" customHeight="1">
      <c r="A37" s="28" t="s">
        <v>100</v>
      </c>
      <c r="B37" s="28" t="s">
        <v>140</v>
      </c>
      <c r="C37" s="29"/>
      <c r="D37" s="29">
        <f>C36+1</f>
        <v>44508</v>
      </c>
      <c r="E37" s="30">
        <f>D37+3</f>
        <v>44511</v>
      </c>
      <c r="F37" s="214" t="s">
        <v>381</v>
      </c>
      <c r="G37" s="215" t="s">
        <v>418</v>
      </c>
      <c r="H37" s="215" t="s">
        <v>419</v>
      </c>
      <c r="I37" s="214">
        <f>I34+6</f>
        <v>44516</v>
      </c>
      <c r="J37" s="224">
        <f>I37+22</f>
        <v>44538</v>
      </c>
      <c r="K37" s="224">
        <f>I37+24</f>
        <v>44540</v>
      </c>
      <c r="L37" s="224"/>
      <c r="M37" s="224">
        <f>I37+27</f>
        <v>44543</v>
      </c>
      <c r="N37" s="224">
        <f>I37+30</f>
        <v>44546</v>
      </c>
      <c r="O37" s="224">
        <f>I37+35</f>
        <v>44551</v>
      </c>
    </row>
    <row r="38" spans="1:15" ht="12.75">
      <c r="A38" s="42"/>
      <c r="B38" s="42"/>
      <c r="C38" s="42"/>
      <c r="D38" s="42"/>
      <c r="E38" s="42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5.75">
      <c r="A39" s="42"/>
      <c r="B39" s="42"/>
      <c r="C39" s="42"/>
      <c r="D39" s="42"/>
      <c r="E39" s="42"/>
      <c r="F39" s="42"/>
      <c r="G39" s="42"/>
      <c r="H39" s="42"/>
      <c r="I39" s="55"/>
      <c r="J39" s="85" t="s">
        <v>8</v>
      </c>
      <c r="K39" s="55"/>
      <c r="L39" s="55"/>
      <c r="M39" s="55"/>
      <c r="N39" s="85"/>
      <c r="O39" s="55"/>
    </row>
    <row r="40" spans="6:15" ht="15.75">
      <c r="F40" s="42"/>
      <c r="G40" s="42"/>
      <c r="H40" s="42"/>
      <c r="I40" s="57"/>
      <c r="J40" s="86" t="s">
        <v>10</v>
      </c>
      <c r="K40" s="57"/>
      <c r="L40" s="57"/>
      <c r="M40" s="57"/>
      <c r="N40" s="86"/>
      <c r="O40" s="57"/>
    </row>
    <row r="41" spans="6:15" ht="15.75">
      <c r="F41" s="45"/>
      <c r="G41" s="45"/>
      <c r="H41" s="45"/>
      <c r="I41" s="59"/>
      <c r="J41" s="86" t="s">
        <v>12</v>
      </c>
      <c r="K41" s="59"/>
      <c r="L41" s="59"/>
      <c r="M41" s="59"/>
      <c r="N41" s="86"/>
      <c r="O41" s="59"/>
    </row>
    <row r="42" spans="6:15" ht="15.75">
      <c r="F42" s="45"/>
      <c r="G42" s="45"/>
      <c r="H42" s="45"/>
      <c r="I42" s="60"/>
      <c r="J42" s="86" t="s">
        <v>14</v>
      </c>
      <c r="K42" s="60"/>
      <c r="L42" s="60"/>
      <c r="M42" s="60"/>
      <c r="N42" s="86"/>
      <c r="O42" s="60"/>
    </row>
    <row r="43" spans="6:15" ht="12.75">
      <c r="F43" s="42"/>
      <c r="G43" s="42"/>
      <c r="H43" s="42"/>
      <c r="I43" s="61"/>
      <c r="J43" s="285" t="s">
        <v>16</v>
      </c>
      <c r="K43" s="61"/>
      <c r="L43" s="61"/>
      <c r="M43" s="61"/>
      <c r="N43" s="86"/>
      <c r="O43" s="61"/>
    </row>
    <row r="44" spans="6:15" ht="12.75">
      <c r="F44" s="42"/>
      <c r="G44" s="42"/>
      <c r="H44" s="42"/>
      <c r="I44" s="42"/>
      <c r="J44" s="86" t="s">
        <v>18</v>
      </c>
      <c r="K44" s="42"/>
      <c r="L44" s="42"/>
      <c r="M44" s="42"/>
      <c r="N44" s="86"/>
      <c r="O44" s="42"/>
    </row>
    <row r="45" spans="6:15" ht="12.75">
      <c r="F45" s="42"/>
      <c r="G45" s="42"/>
      <c r="H45" s="42"/>
      <c r="I45" s="42"/>
      <c r="J45" s="42"/>
      <c r="K45" s="42"/>
      <c r="L45" s="42"/>
      <c r="M45" s="42"/>
      <c r="N45" s="42"/>
      <c r="O45" s="42"/>
    </row>
  </sheetData>
  <sheetProtection/>
  <mergeCells count="5">
    <mergeCell ref="A6:A7"/>
    <mergeCell ref="B6:B7"/>
    <mergeCell ref="F6:F7"/>
    <mergeCell ref="G6:G7"/>
    <mergeCell ref="H6:H7"/>
  </mergeCells>
  <conditionalFormatting sqref="G9">
    <cfRule type="expression" priority="17" dxfId="0">
      <formula>'EU via SIN'!#REF!="ONE"</formula>
    </cfRule>
  </conditionalFormatting>
  <conditionalFormatting sqref="H9">
    <cfRule type="expression" priority="16" dxfId="0">
      <formula>'EU via SIN'!#REF!="ONE"</formula>
    </cfRule>
  </conditionalFormatting>
  <conditionalFormatting sqref="G12">
    <cfRule type="expression" priority="5" dxfId="0">
      <formula>'EU via SIN'!#REF!="ONE"</formula>
    </cfRule>
  </conditionalFormatting>
  <conditionalFormatting sqref="H12">
    <cfRule type="expression" priority="4" dxfId="0">
      <formula>'EU via SIN'!#REF!="ONE"</formula>
    </cfRule>
  </conditionalFormatting>
  <conditionalFormatting sqref="G21:H21">
    <cfRule type="expression" priority="3" dxfId="0">
      <formula>'EU via SIN'!#REF!="ONE"</formula>
    </cfRule>
  </conditionalFormatting>
  <conditionalFormatting sqref="G22:H22">
    <cfRule type="expression" priority="1" dxfId="0">
      <formula>'EU via SIN'!#REF!="ONE"</formula>
    </cfRule>
  </conditionalFormatting>
  <conditionalFormatting sqref="G24:H24">
    <cfRule type="expression" priority="13" dxfId="0">
      <formula>'EU via SIN'!#REF!="ONE"</formula>
    </cfRule>
  </conditionalFormatting>
  <conditionalFormatting sqref="G30:H30">
    <cfRule type="expression" priority="2" dxfId="0">
      <formula>'EU via SIN'!#REF!="ONE"</formula>
    </cfRule>
  </conditionalFormatting>
  <conditionalFormatting sqref="G31">
    <cfRule type="expression" priority="9" dxfId="0">
      <formula>'EU via SIN'!#REF!="ONE"</formula>
    </cfRule>
  </conditionalFormatting>
  <conditionalFormatting sqref="H31">
    <cfRule type="expression" priority="10" dxfId="0">
      <formula>'EU via SIN'!#REF!="ONE"</formula>
    </cfRule>
  </conditionalFormatting>
  <conditionalFormatting sqref="H34">
    <cfRule type="expression" priority="19" dxfId="0">
      <formula>'EU via SIN'!#REF!="ONE"</formula>
    </cfRule>
  </conditionalFormatting>
  <conditionalFormatting sqref="G15:H16 G18:H19 G25:H25 G27:H28 G33:H33 G36:H37 G34">
    <cfRule type="expression" priority="22" dxfId="0">
      <formula>'EU via SIN'!#REF!="ONE"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1:O39"/>
  <sheetViews>
    <sheetView view="pageBreakPreview" zoomScale="80" zoomScaleNormal="6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10.421875" defaultRowHeight="12.75"/>
  <cols>
    <col min="1" max="1" width="27.140625" style="2" customWidth="1"/>
    <col min="2" max="2" width="13.140625" style="2" customWidth="1"/>
    <col min="3" max="3" width="14.00390625" style="2" hidden="1" customWidth="1"/>
    <col min="4" max="4" width="15.140625" style="2" customWidth="1"/>
    <col min="5" max="5" width="13.140625" style="2" customWidth="1"/>
    <col min="6" max="6" width="14.8515625" style="2" customWidth="1"/>
    <col min="7" max="7" width="22.7109375" style="2" customWidth="1"/>
    <col min="8" max="8" width="10.140625" style="2" hidden="1" customWidth="1"/>
    <col min="9" max="9" width="16.140625" style="2" customWidth="1"/>
    <col min="10" max="10" width="14.28125" style="2" customWidth="1"/>
    <col min="11" max="11" width="18.28125" style="2" customWidth="1"/>
    <col min="12" max="12" width="16.140625" style="2" customWidth="1"/>
    <col min="13" max="13" width="15.8515625" style="2" customWidth="1"/>
    <col min="14" max="14" width="21.57421875" style="2" customWidth="1"/>
    <col min="15" max="15" width="15.57421875" style="2" customWidth="1"/>
    <col min="16" max="255" width="8.8515625" style="2" customWidth="1"/>
    <col min="256" max="16384" width="10.421875" style="2" customWidth="1"/>
  </cols>
  <sheetData>
    <row r="1" spans="1:15" ht="26.25" customHeight="1">
      <c r="A1" s="3"/>
      <c r="B1" s="4"/>
      <c r="C1" s="4"/>
      <c r="D1" s="4"/>
      <c r="E1" s="4"/>
      <c r="F1" s="5"/>
      <c r="G1" s="5"/>
      <c r="H1" s="5"/>
      <c r="I1" s="5"/>
      <c r="J1" s="10"/>
      <c r="K1" s="10"/>
      <c r="L1" s="10"/>
      <c r="M1" s="10"/>
      <c r="N1" s="10"/>
      <c r="O1" s="10"/>
    </row>
    <row r="2" spans="1:15" ht="26.25" customHeight="1">
      <c r="A2" s="6"/>
      <c r="B2" s="4"/>
      <c r="C2" s="7" t="s">
        <v>149</v>
      </c>
      <c r="D2" s="7" t="s">
        <v>420</v>
      </c>
      <c r="E2" s="288" t="s">
        <v>740</v>
      </c>
      <c r="F2" s="188"/>
      <c r="G2" s="188"/>
      <c r="H2" s="188"/>
      <c r="I2" s="138"/>
      <c r="J2" s="139"/>
      <c r="K2" s="139"/>
      <c r="L2" s="139"/>
      <c r="M2" s="184"/>
      <c r="N2" s="139"/>
      <c r="O2" s="184"/>
    </row>
    <row r="3" spans="1:15" ht="26.25" customHeight="1">
      <c r="A3" s="9"/>
      <c r="B3" s="4"/>
      <c r="C3" s="4"/>
      <c r="D3" s="4"/>
      <c r="E3" s="4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" customFormat="1" ht="20.25" customHeight="1">
      <c r="A4" s="291" t="s">
        <v>27</v>
      </c>
      <c r="B4" s="291" t="s">
        <v>29</v>
      </c>
      <c r="C4" s="291" t="s">
        <v>151</v>
      </c>
      <c r="D4" s="12" t="s">
        <v>30</v>
      </c>
      <c r="E4" s="12" t="s">
        <v>30</v>
      </c>
      <c r="F4" s="12" t="s">
        <v>31</v>
      </c>
      <c r="G4" s="295" t="s">
        <v>32</v>
      </c>
      <c r="H4" s="293" t="s">
        <v>28</v>
      </c>
      <c r="I4" s="291" t="s">
        <v>362</v>
      </c>
      <c r="J4" s="11" t="s">
        <v>30</v>
      </c>
      <c r="K4" s="49" t="s">
        <v>363</v>
      </c>
      <c r="L4" s="48" t="s">
        <v>364</v>
      </c>
      <c r="M4" s="49" t="s">
        <v>366</v>
      </c>
      <c r="N4" s="49" t="s">
        <v>367</v>
      </c>
      <c r="O4" s="49" t="s">
        <v>368</v>
      </c>
    </row>
    <row r="5" spans="1:15" s="1" customFormat="1" ht="20.25" customHeight="1">
      <c r="A5" s="292"/>
      <c r="B5" s="292"/>
      <c r="C5" s="292"/>
      <c r="D5" s="14" t="s">
        <v>93</v>
      </c>
      <c r="E5" s="14" t="s">
        <v>36</v>
      </c>
      <c r="F5" s="14" t="s">
        <v>159</v>
      </c>
      <c r="G5" s="296"/>
      <c r="H5" s="294"/>
      <c r="I5" s="292"/>
      <c r="J5" s="13" t="s">
        <v>159</v>
      </c>
      <c r="K5" s="48" t="s">
        <v>371</v>
      </c>
      <c r="L5" s="49" t="s">
        <v>372</v>
      </c>
      <c r="M5" s="48" t="s">
        <v>374</v>
      </c>
      <c r="N5" s="49" t="s">
        <v>375</v>
      </c>
      <c r="O5" s="49" t="s">
        <v>376</v>
      </c>
    </row>
    <row r="6" spans="1:15" ht="20.25" customHeight="1">
      <c r="A6" s="15"/>
      <c r="B6" s="16"/>
      <c r="C6" s="16"/>
      <c r="D6" s="17" t="s">
        <v>288</v>
      </c>
      <c r="E6" s="17" t="s">
        <v>42</v>
      </c>
      <c r="F6" s="18" t="s">
        <v>421</v>
      </c>
      <c r="G6" s="18"/>
      <c r="H6" s="18"/>
      <c r="I6" s="18"/>
      <c r="J6" s="18"/>
      <c r="K6" s="18"/>
      <c r="L6" s="18"/>
      <c r="M6" s="18"/>
      <c r="N6" s="18"/>
      <c r="O6" s="18"/>
    </row>
    <row r="7" spans="1:15" ht="20.25" customHeight="1" hidden="1">
      <c r="A7" s="15"/>
      <c r="B7" s="16"/>
      <c r="C7" s="16"/>
      <c r="D7" s="19">
        <v>43190</v>
      </c>
      <c r="E7" s="19">
        <v>43190</v>
      </c>
      <c r="F7" s="20">
        <f aca="true" t="shared" si="0" ref="F7:F31">E7+2</f>
        <v>43192</v>
      </c>
      <c r="G7" s="189" t="s">
        <v>266</v>
      </c>
      <c r="H7" s="190" t="s">
        <v>267</v>
      </c>
      <c r="I7" s="50">
        <v>36</v>
      </c>
      <c r="J7" s="51">
        <v>43198</v>
      </c>
      <c r="K7" s="51">
        <v>43224</v>
      </c>
      <c r="L7" s="51">
        <v>43226</v>
      </c>
      <c r="M7" s="51">
        <v>43230</v>
      </c>
      <c r="N7" s="51">
        <v>43231</v>
      </c>
      <c r="O7" s="51">
        <v>43234</v>
      </c>
    </row>
    <row r="8" spans="1:15" ht="20.25" customHeight="1">
      <c r="A8" s="109" t="s">
        <v>164</v>
      </c>
      <c r="B8" s="109" t="s">
        <v>165</v>
      </c>
      <c r="C8" s="191"/>
      <c r="D8" s="110">
        <f>E8+1</f>
        <v>44445</v>
      </c>
      <c r="E8" s="110">
        <v>44444</v>
      </c>
      <c r="F8" s="111">
        <f t="shared" si="0"/>
        <v>44446</v>
      </c>
      <c r="G8" s="192"/>
      <c r="H8" s="193"/>
      <c r="I8" s="127"/>
      <c r="J8" s="203"/>
      <c r="K8" s="203"/>
      <c r="L8" s="203"/>
      <c r="M8" s="203"/>
      <c r="N8" s="203"/>
      <c r="O8" s="203"/>
    </row>
    <row r="9" spans="1:15" ht="20.25" customHeight="1">
      <c r="A9" s="114" t="s">
        <v>169</v>
      </c>
      <c r="B9" s="114" t="s">
        <v>170</v>
      </c>
      <c r="C9" s="194">
        <f>E9-1</f>
        <v>44447</v>
      </c>
      <c r="D9" s="115">
        <v>44447</v>
      </c>
      <c r="E9" s="115">
        <f>D9+1</f>
        <v>44448</v>
      </c>
      <c r="F9" s="116">
        <f t="shared" si="0"/>
        <v>44450</v>
      </c>
      <c r="G9" s="195" t="s">
        <v>146</v>
      </c>
      <c r="H9" s="196" t="s">
        <v>377</v>
      </c>
      <c r="I9" s="195" t="s">
        <v>377</v>
      </c>
      <c r="J9" s="186">
        <v>44453</v>
      </c>
      <c r="K9" s="186">
        <f>J9+27</f>
        <v>44480</v>
      </c>
      <c r="L9" s="186">
        <f>J9+29</f>
        <v>44482</v>
      </c>
      <c r="M9" s="186">
        <f>J9+33</f>
        <v>44486</v>
      </c>
      <c r="N9" s="186">
        <f>J9+35</f>
        <v>44488</v>
      </c>
      <c r="O9" s="186">
        <f>J9+8</f>
        <v>44461</v>
      </c>
    </row>
    <row r="10" spans="1:15" ht="20.25" customHeight="1">
      <c r="A10" s="109" t="s">
        <v>164</v>
      </c>
      <c r="B10" s="109" t="s">
        <v>174</v>
      </c>
      <c r="C10" s="191"/>
      <c r="D10" s="110">
        <f>E10+1</f>
        <v>44457</v>
      </c>
      <c r="E10" s="110">
        <f>E9+8</f>
        <v>44456</v>
      </c>
      <c r="F10" s="111">
        <f t="shared" si="0"/>
        <v>44458</v>
      </c>
      <c r="G10" s="197"/>
      <c r="H10" s="198"/>
      <c r="I10" s="197"/>
      <c r="J10" s="204"/>
      <c r="K10" s="204"/>
      <c r="L10" s="204"/>
      <c r="M10" s="204"/>
      <c r="N10" s="204"/>
      <c r="O10" s="204"/>
    </row>
    <row r="11" spans="1:15" ht="20.25" customHeight="1">
      <c r="A11" s="114" t="s">
        <v>169</v>
      </c>
      <c r="B11" s="114" t="s">
        <v>176</v>
      </c>
      <c r="C11" s="194">
        <f>E11-1</f>
        <v>44452</v>
      </c>
      <c r="D11" s="115">
        <f>D9+7</f>
        <v>44454</v>
      </c>
      <c r="E11" s="115">
        <f>D11-1</f>
        <v>44453</v>
      </c>
      <c r="F11" s="116">
        <f t="shared" si="0"/>
        <v>44455</v>
      </c>
      <c r="G11" s="195" t="s">
        <v>175</v>
      </c>
      <c r="H11" s="196" t="s">
        <v>422</v>
      </c>
      <c r="I11" s="195"/>
      <c r="J11" s="186"/>
      <c r="K11" s="186"/>
      <c r="L11" s="186"/>
      <c r="M11" s="186"/>
      <c r="N11" s="186"/>
      <c r="O11" s="186">
        <f>J11+8</f>
        <v>8</v>
      </c>
    </row>
    <row r="12" spans="1:15" ht="20.25" customHeight="1">
      <c r="A12" s="109" t="s">
        <v>164</v>
      </c>
      <c r="B12" s="109" t="s">
        <v>177</v>
      </c>
      <c r="C12" s="191"/>
      <c r="D12" s="110">
        <f>E12+1</f>
        <v>44459</v>
      </c>
      <c r="E12" s="110">
        <f>E8+14</f>
        <v>44458</v>
      </c>
      <c r="F12" s="111">
        <f t="shared" si="0"/>
        <v>44460</v>
      </c>
      <c r="G12" s="197"/>
      <c r="H12" s="199"/>
      <c r="I12" s="197"/>
      <c r="J12" s="205"/>
      <c r="K12" s="204"/>
      <c r="L12" s="204"/>
      <c r="M12" s="204"/>
      <c r="N12" s="204"/>
      <c r="O12" s="204"/>
    </row>
    <row r="13" spans="1:15" ht="20.25" customHeight="1">
      <c r="A13" s="114" t="s">
        <v>169</v>
      </c>
      <c r="B13" s="114" t="s">
        <v>180</v>
      </c>
      <c r="C13" s="194">
        <f>E13-1</f>
        <v>44460</v>
      </c>
      <c r="D13" s="115">
        <f>D11+6</f>
        <v>44460</v>
      </c>
      <c r="E13" s="115">
        <f>D13+1</f>
        <v>44461</v>
      </c>
      <c r="F13" s="116">
        <f t="shared" si="0"/>
        <v>44463</v>
      </c>
      <c r="G13" s="195" t="s">
        <v>386</v>
      </c>
      <c r="H13" s="200" t="s">
        <v>387</v>
      </c>
      <c r="I13" s="195" t="s">
        <v>387</v>
      </c>
      <c r="J13" s="206">
        <v>44471</v>
      </c>
      <c r="K13" s="186">
        <f>J13+27</f>
        <v>44498</v>
      </c>
      <c r="L13" s="186">
        <f>J13+27</f>
        <v>44498</v>
      </c>
      <c r="M13" s="186">
        <f>J13+30</f>
        <v>44501</v>
      </c>
      <c r="N13" s="186">
        <f>J13+33</f>
        <v>44504</v>
      </c>
      <c r="O13" s="186">
        <f>J13+8</f>
        <v>44479</v>
      </c>
    </row>
    <row r="14" spans="1:15" ht="20.25" customHeight="1">
      <c r="A14" s="109" t="s">
        <v>164</v>
      </c>
      <c r="B14" s="109" t="s">
        <v>183</v>
      </c>
      <c r="C14" s="191"/>
      <c r="D14" s="110">
        <f>E14+1</f>
        <v>44466</v>
      </c>
      <c r="E14" s="110">
        <f>E12+7</f>
        <v>44465</v>
      </c>
      <c r="F14" s="111">
        <f t="shared" si="0"/>
        <v>44467</v>
      </c>
      <c r="G14" s="197"/>
      <c r="H14" s="201"/>
      <c r="I14" s="197"/>
      <c r="J14" s="205"/>
      <c r="K14" s="204"/>
      <c r="L14" s="204"/>
      <c r="M14" s="204"/>
      <c r="N14" s="204"/>
      <c r="O14" s="204"/>
    </row>
    <row r="15" spans="1:15" ht="20.25" customHeight="1">
      <c r="A15" s="114" t="s">
        <v>169</v>
      </c>
      <c r="B15" s="114" t="s">
        <v>184</v>
      </c>
      <c r="C15" s="194">
        <f>E15-1</f>
        <v>44467</v>
      </c>
      <c r="D15" s="115">
        <f>D13+7</f>
        <v>44467</v>
      </c>
      <c r="E15" s="115">
        <f>D15+1</f>
        <v>44468</v>
      </c>
      <c r="F15" s="116">
        <f t="shared" si="0"/>
        <v>44470</v>
      </c>
      <c r="G15" s="195" t="s">
        <v>392</v>
      </c>
      <c r="H15" s="196" t="s">
        <v>393</v>
      </c>
      <c r="I15" s="186" t="s">
        <v>393</v>
      </c>
      <c r="J15" s="186">
        <f>J13+9</f>
        <v>44480</v>
      </c>
      <c r="K15" s="186">
        <f>J15+27</f>
        <v>44507</v>
      </c>
      <c r="L15" s="186">
        <f>J15+27</f>
        <v>44507</v>
      </c>
      <c r="M15" s="186">
        <f>J15+30</f>
        <v>44510</v>
      </c>
      <c r="N15" s="186">
        <f>J15+33</f>
        <v>44513</v>
      </c>
      <c r="O15" s="186">
        <f>J15+8</f>
        <v>44488</v>
      </c>
    </row>
    <row r="16" spans="1:15" ht="20.25" customHeight="1">
      <c r="A16" s="109" t="s">
        <v>164</v>
      </c>
      <c r="B16" s="109" t="s">
        <v>187</v>
      </c>
      <c r="C16" s="191"/>
      <c r="D16" s="110">
        <f>E16+1</f>
        <v>44473</v>
      </c>
      <c r="E16" s="110">
        <f>E14+7</f>
        <v>44472</v>
      </c>
      <c r="F16" s="111">
        <f t="shared" si="0"/>
        <v>44474</v>
      </c>
      <c r="G16" s="197"/>
      <c r="H16" s="198"/>
      <c r="I16" s="197"/>
      <c r="J16" s="205"/>
      <c r="K16" s="204"/>
      <c r="L16" s="204"/>
      <c r="M16" s="204"/>
      <c r="N16" s="204"/>
      <c r="O16" s="204"/>
    </row>
    <row r="17" spans="1:15" ht="20.25" customHeight="1">
      <c r="A17" s="114" t="s">
        <v>169</v>
      </c>
      <c r="B17" s="114" t="s">
        <v>190</v>
      </c>
      <c r="C17" s="194">
        <f>E17-1</f>
        <v>44474</v>
      </c>
      <c r="D17" s="115">
        <f>D15+7</f>
        <v>44474</v>
      </c>
      <c r="E17" s="115">
        <f>D17+1</f>
        <v>44475</v>
      </c>
      <c r="F17" s="116">
        <f t="shared" si="0"/>
        <v>44477</v>
      </c>
      <c r="G17" s="195" t="s">
        <v>392</v>
      </c>
      <c r="H17" s="196" t="s">
        <v>393</v>
      </c>
      <c r="I17" s="186" t="s">
        <v>393</v>
      </c>
      <c r="J17" s="186">
        <f>J15+0</f>
        <v>44480</v>
      </c>
      <c r="K17" s="186">
        <f>J17+27</f>
        <v>44507</v>
      </c>
      <c r="L17" s="186">
        <f>J17+27</f>
        <v>44507</v>
      </c>
      <c r="M17" s="186">
        <f>J17+30</f>
        <v>44510</v>
      </c>
      <c r="N17" s="186">
        <f>J17+33</f>
        <v>44513</v>
      </c>
      <c r="O17" s="186">
        <f>J17+8</f>
        <v>44488</v>
      </c>
    </row>
    <row r="18" spans="1:15" ht="20.25" customHeight="1">
      <c r="A18" s="109" t="s">
        <v>164</v>
      </c>
      <c r="B18" s="109" t="s">
        <v>193</v>
      </c>
      <c r="C18" s="191"/>
      <c r="D18" s="110">
        <f>E18+1</f>
        <v>44480</v>
      </c>
      <c r="E18" s="110">
        <f>E16+7</f>
        <v>44479</v>
      </c>
      <c r="F18" s="111">
        <f t="shared" si="0"/>
        <v>44481</v>
      </c>
      <c r="G18" s="197"/>
      <c r="H18" s="199"/>
      <c r="I18" s="197"/>
      <c r="J18" s="205"/>
      <c r="K18" s="204"/>
      <c r="L18" s="204"/>
      <c r="M18" s="204"/>
      <c r="N18" s="204"/>
      <c r="O18" s="204"/>
    </row>
    <row r="19" spans="1:15" ht="20.25" customHeight="1">
      <c r="A19" s="114" t="s">
        <v>169</v>
      </c>
      <c r="B19" s="114" t="s">
        <v>194</v>
      </c>
      <c r="C19" s="194">
        <f>E19-1</f>
        <v>44481</v>
      </c>
      <c r="D19" s="115">
        <f>D17+7</f>
        <v>44481</v>
      </c>
      <c r="E19" s="115">
        <f>D19+1</f>
        <v>44482</v>
      </c>
      <c r="F19" s="116">
        <f t="shared" si="0"/>
        <v>44484</v>
      </c>
      <c r="G19" s="195" t="s">
        <v>400</v>
      </c>
      <c r="H19" s="196" t="s">
        <v>423</v>
      </c>
      <c r="I19" s="186" t="s">
        <v>401</v>
      </c>
      <c r="J19" s="186">
        <v>44493</v>
      </c>
      <c r="K19" s="186">
        <f>J19+27</f>
        <v>44520</v>
      </c>
      <c r="L19" s="186">
        <f>J19+27</f>
        <v>44520</v>
      </c>
      <c r="M19" s="186">
        <f>J19+30</f>
        <v>44523</v>
      </c>
      <c r="N19" s="186">
        <f>J19+33</f>
        <v>44526</v>
      </c>
      <c r="O19" s="186"/>
    </row>
    <row r="20" spans="1:15" ht="20.25" customHeight="1">
      <c r="A20" s="109" t="s">
        <v>164</v>
      </c>
      <c r="B20" s="109" t="s">
        <v>195</v>
      </c>
      <c r="C20" s="191"/>
      <c r="D20" s="110">
        <f>E20+1</f>
        <v>44487</v>
      </c>
      <c r="E20" s="110">
        <f>E18+7</f>
        <v>44486</v>
      </c>
      <c r="F20" s="111">
        <f t="shared" si="0"/>
        <v>44488</v>
      </c>
      <c r="G20" s="197"/>
      <c r="H20" s="198"/>
      <c r="I20" s="197"/>
      <c r="J20" s="205"/>
      <c r="K20" s="204"/>
      <c r="L20" s="204"/>
      <c r="M20" s="204"/>
      <c r="N20" s="204"/>
      <c r="O20" s="204"/>
    </row>
    <row r="21" spans="1:15" ht="20.25" customHeight="1">
      <c r="A21" s="114" t="s">
        <v>169</v>
      </c>
      <c r="B21" s="114" t="s">
        <v>196</v>
      </c>
      <c r="C21" s="194">
        <f>E21-1</f>
        <v>44488</v>
      </c>
      <c r="D21" s="115">
        <f>D19+7</f>
        <v>44488</v>
      </c>
      <c r="E21" s="115">
        <f>D21+1</f>
        <v>44489</v>
      </c>
      <c r="F21" s="116">
        <f t="shared" si="0"/>
        <v>44491</v>
      </c>
      <c r="G21" s="195" t="s">
        <v>400</v>
      </c>
      <c r="H21" s="196" t="s">
        <v>423</v>
      </c>
      <c r="I21" s="186" t="s">
        <v>401</v>
      </c>
      <c r="J21" s="186">
        <v>44493</v>
      </c>
      <c r="K21" s="186">
        <f>J21+27</f>
        <v>44520</v>
      </c>
      <c r="L21" s="186">
        <f>J21+27</f>
        <v>44520</v>
      </c>
      <c r="M21" s="186">
        <f>J21+30</f>
        <v>44523</v>
      </c>
      <c r="N21" s="186">
        <f>J21+33</f>
        <v>44526</v>
      </c>
      <c r="O21" s="186">
        <f>J21+8</f>
        <v>44501</v>
      </c>
    </row>
    <row r="22" spans="1:15" ht="20.25" customHeight="1">
      <c r="A22" s="109" t="s">
        <v>164</v>
      </c>
      <c r="B22" s="109" t="s">
        <v>199</v>
      </c>
      <c r="C22" s="191"/>
      <c r="D22" s="110">
        <f>E22+1</f>
        <v>44494</v>
      </c>
      <c r="E22" s="110">
        <f>E20+7</f>
        <v>44493</v>
      </c>
      <c r="F22" s="111">
        <f t="shared" si="0"/>
        <v>44495</v>
      </c>
      <c r="G22" s="197"/>
      <c r="H22" s="198"/>
      <c r="I22" s="197"/>
      <c r="J22" s="205"/>
      <c r="K22" s="204"/>
      <c r="L22" s="204"/>
      <c r="M22" s="204"/>
      <c r="N22" s="204"/>
      <c r="O22" s="204"/>
    </row>
    <row r="23" spans="1:15" ht="20.25" customHeight="1">
      <c r="A23" s="114" t="s">
        <v>169</v>
      </c>
      <c r="B23" s="114" t="s">
        <v>202</v>
      </c>
      <c r="C23" s="194">
        <f>E23-1</f>
        <v>44495</v>
      </c>
      <c r="D23" s="115">
        <f>D21+7</f>
        <v>44495</v>
      </c>
      <c r="E23" s="115">
        <f>D23+1</f>
        <v>44496</v>
      </c>
      <c r="F23" s="116">
        <f t="shared" si="0"/>
        <v>44498</v>
      </c>
      <c r="G23" s="195" t="s">
        <v>409</v>
      </c>
      <c r="H23" s="202" t="s">
        <v>410</v>
      </c>
      <c r="I23" s="195" t="s">
        <v>410</v>
      </c>
      <c r="J23" s="206">
        <v>44509</v>
      </c>
      <c r="K23" s="186">
        <f>J23+27</f>
        <v>44536</v>
      </c>
      <c r="L23" s="186">
        <f>J23+27</f>
        <v>44536</v>
      </c>
      <c r="M23" s="186">
        <f>J23+30</f>
        <v>44539</v>
      </c>
      <c r="N23" s="186">
        <f>J23+33</f>
        <v>44542</v>
      </c>
      <c r="O23" s="186"/>
    </row>
    <row r="24" spans="1:15" ht="20.25" customHeight="1">
      <c r="A24" s="109" t="s">
        <v>164</v>
      </c>
      <c r="B24" s="109" t="s">
        <v>205</v>
      </c>
      <c r="C24" s="191"/>
      <c r="D24" s="110">
        <f>E24+1</f>
        <v>44501</v>
      </c>
      <c r="E24" s="110">
        <f>E22+7</f>
        <v>44500</v>
      </c>
      <c r="F24" s="111">
        <f t="shared" si="0"/>
        <v>44502</v>
      </c>
      <c r="G24" s="197"/>
      <c r="H24" s="199"/>
      <c r="I24" s="197"/>
      <c r="J24" s="205"/>
      <c r="K24" s="204"/>
      <c r="L24" s="204"/>
      <c r="M24" s="204"/>
      <c r="N24" s="204"/>
      <c r="O24" s="204"/>
    </row>
    <row r="25" spans="1:15" ht="20.25" customHeight="1">
      <c r="A25" s="114" t="s">
        <v>169</v>
      </c>
      <c r="B25" s="114" t="s">
        <v>208</v>
      </c>
      <c r="C25" s="194">
        <f>E25-1</f>
        <v>44502</v>
      </c>
      <c r="D25" s="115">
        <f>D23+7</f>
        <v>44502</v>
      </c>
      <c r="E25" s="115">
        <f>D25+1</f>
        <v>44503</v>
      </c>
      <c r="F25" s="116">
        <f t="shared" si="0"/>
        <v>44505</v>
      </c>
      <c r="G25" s="195" t="s">
        <v>409</v>
      </c>
      <c r="H25" s="202" t="s">
        <v>410</v>
      </c>
      <c r="I25" s="195" t="s">
        <v>410</v>
      </c>
      <c r="J25" s="206">
        <v>44509</v>
      </c>
      <c r="K25" s="186">
        <f>J25+27</f>
        <v>44536</v>
      </c>
      <c r="L25" s="186">
        <f>J25+28</f>
        <v>44537</v>
      </c>
      <c r="M25" s="186">
        <f>J25+32</f>
        <v>44541</v>
      </c>
      <c r="N25" s="186">
        <f>J25+34</f>
        <v>44543</v>
      </c>
      <c r="O25" s="186">
        <f>J25+7</f>
        <v>44516</v>
      </c>
    </row>
    <row r="26" spans="1:15" ht="20.25" customHeight="1">
      <c r="A26" s="109" t="s">
        <v>164</v>
      </c>
      <c r="B26" s="109" t="s">
        <v>211</v>
      </c>
      <c r="C26" s="191"/>
      <c r="D26" s="110">
        <f>E26+1</f>
        <v>44508</v>
      </c>
      <c r="E26" s="110">
        <f>E24+7</f>
        <v>44507</v>
      </c>
      <c r="F26" s="111">
        <f t="shared" si="0"/>
        <v>44509</v>
      </c>
      <c r="G26" s="197"/>
      <c r="H26" s="198"/>
      <c r="I26" s="197"/>
      <c r="J26" s="205"/>
      <c r="K26" s="204"/>
      <c r="L26" s="204"/>
      <c r="M26" s="204"/>
      <c r="N26" s="204"/>
      <c r="O26" s="204"/>
    </row>
    <row r="27" spans="1:15" ht="20.25" customHeight="1">
      <c r="A27" s="114" t="s">
        <v>169</v>
      </c>
      <c r="B27" s="114" t="s">
        <v>214</v>
      </c>
      <c r="C27" s="194">
        <f>E27-1</f>
        <v>44509</v>
      </c>
      <c r="D27" s="115">
        <f>D25+7</f>
        <v>44509</v>
      </c>
      <c r="E27" s="115">
        <f>D27+1</f>
        <v>44510</v>
      </c>
      <c r="F27" s="116">
        <f t="shared" si="0"/>
        <v>44512</v>
      </c>
      <c r="G27" s="195" t="s">
        <v>355</v>
      </c>
      <c r="H27" s="202" t="s">
        <v>410</v>
      </c>
      <c r="I27" s="195" t="s">
        <v>424</v>
      </c>
      <c r="J27" s="206">
        <v>44523</v>
      </c>
      <c r="K27" s="186">
        <f>J27+27</f>
        <v>44550</v>
      </c>
      <c r="L27" s="186">
        <f>J27+28</f>
        <v>44551</v>
      </c>
      <c r="M27" s="186">
        <f>J27+32</f>
        <v>44555</v>
      </c>
      <c r="N27" s="186">
        <f>J27+34</f>
        <v>44557</v>
      </c>
      <c r="O27" s="186">
        <f>J27+7</f>
        <v>44530</v>
      </c>
    </row>
    <row r="28" spans="1:15" ht="20.25" customHeight="1">
      <c r="A28" s="109" t="s">
        <v>164</v>
      </c>
      <c r="B28" s="109" t="s">
        <v>217</v>
      </c>
      <c r="C28" s="191"/>
      <c r="D28" s="110">
        <f>E28+1</f>
        <v>44515</v>
      </c>
      <c r="E28" s="110">
        <f>E26+7</f>
        <v>44514</v>
      </c>
      <c r="F28" s="111">
        <f t="shared" si="0"/>
        <v>44516</v>
      </c>
      <c r="G28" s="197"/>
      <c r="H28" s="199"/>
      <c r="I28" s="197"/>
      <c r="J28" s="205"/>
      <c r="K28" s="204"/>
      <c r="L28" s="204"/>
      <c r="M28" s="204"/>
      <c r="N28" s="204"/>
      <c r="O28" s="204"/>
    </row>
    <row r="29" spans="1:15" ht="20.25" customHeight="1">
      <c r="A29" s="114" t="s">
        <v>169</v>
      </c>
      <c r="B29" s="114" t="s">
        <v>220</v>
      </c>
      <c r="C29" s="194">
        <f>E29-1</f>
        <v>44516</v>
      </c>
      <c r="D29" s="115">
        <f>D27+7</f>
        <v>44516</v>
      </c>
      <c r="E29" s="115">
        <f>D29+1</f>
        <v>44517</v>
      </c>
      <c r="F29" s="116">
        <f t="shared" si="0"/>
        <v>44519</v>
      </c>
      <c r="G29" s="195" t="s">
        <v>355</v>
      </c>
      <c r="H29" s="202" t="s">
        <v>410</v>
      </c>
      <c r="I29" s="195" t="s">
        <v>424</v>
      </c>
      <c r="J29" s="206">
        <v>44523</v>
      </c>
      <c r="K29" s="186">
        <f>J29+27</f>
        <v>44550</v>
      </c>
      <c r="L29" s="186">
        <f>J29+28</f>
        <v>44551</v>
      </c>
      <c r="M29" s="186">
        <f>J29+32</f>
        <v>44555</v>
      </c>
      <c r="N29" s="186">
        <f>J29+34</f>
        <v>44557</v>
      </c>
      <c r="O29" s="186">
        <f>J29+7</f>
        <v>44530</v>
      </c>
    </row>
    <row r="30" spans="1:15" ht="20.25" customHeight="1">
      <c r="A30" s="109" t="s">
        <v>164</v>
      </c>
      <c r="B30" s="109" t="s">
        <v>221</v>
      </c>
      <c r="C30" s="191"/>
      <c r="D30" s="110">
        <f>E30+1</f>
        <v>44522</v>
      </c>
      <c r="E30" s="110">
        <f>E28+7</f>
        <v>44521</v>
      </c>
      <c r="F30" s="111">
        <f t="shared" si="0"/>
        <v>44523</v>
      </c>
      <c r="G30" s="197"/>
      <c r="H30" s="201"/>
      <c r="I30" s="197"/>
      <c r="J30" s="205"/>
      <c r="K30" s="204"/>
      <c r="L30" s="204"/>
      <c r="M30" s="204"/>
      <c r="N30" s="204"/>
      <c r="O30" s="204"/>
    </row>
    <row r="31" spans="1:15" ht="20.25" customHeight="1">
      <c r="A31" s="114" t="s">
        <v>169</v>
      </c>
      <c r="B31" s="114" t="s">
        <v>223</v>
      </c>
      <c r="C31" s="194">
        <f>E31-1</f>
        <v>44523</v>
      </c>
      <c r="D31" s="115">
        <f>D29+7</f>
        <v>44523</v>
      </c>
      <c r="E31" s="115">
        <f>D31+1</f>
        <v>44524</v>
      </c>
      <c r="F31" s="116">
        <f t="shared" si="0"/>
        <v>44526</v>
      </c>
      <c r="G31" s="195" t="s">
        <v>116</v>
      </c>
      <c r="H31" s="196" t="s">
        <v>425</v>
      </c>
      <c r="I31" s="195" t="s">
        <v>425</v>
      </c>
      <c r="J31" s="206">
        <f>J29+7</f>
        <v>44530</v>
      </c>
      <c r="K31" s="186">
        <f>J31+27</f>
        <v>44557</v>
      </c>
      <c r="L31" s="186">
        <f>J31+28</f>
        <v>44558</v>
      </c>
      <c r="M31" s="186">
        <f>J31+32</f>
        <v>44562</v>
      </c>
      <c r="N31" s="186">
        <f>J31+34</f>
        <v>44564</v>
      </c>
      <c r="O31" s="186">
        <f>J31+7</f>
        <v>44537</v>
      </c>
    </row>
    <row r="32" spans="1:15" ht="15.75">
      <c r="A32" s="37" t="s">
        <v>4</v>
      </c>
      <c r="B32" s="38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5.75">
      <c r="A33" s="40" t="s">
        <v>226</v>
      </c>
      <c r="B33" s="41"/>
      <c r="C33" s="41"/>
      <c r="D33" s="41"/>
      <c r="E33" s="41"/>
      <c r="F33" s="42"/>
      <c r="G33" s="42"/>
      <c r="H33" s="42"/>
      <c r="I33" s="42"/>
      <c r="J33" s="55"/>
      <c r="K33" s="55"/>
      <c r="L33" s="56" t="s">
        <v>8</v>
      </c>
      <c r="M33" s="55"/>
      <c r="N33" s="55"/>
      <c r="O33" s="55"/>
    </row>
    <row r="34" spans="1:15" ht="15.75">
      <c r="A34" s="43" t="s">
        <v>148</v>
      </c>
      <c r="B34" s="40"/>
      <c r="C34" s="40"/>
      <c r="D34" s="40"/>
      <c r="E34" s="40"/>
      <c r="F34" s="42"/>
      <c r="G34" s="42"/>
      <c r="H34" s="42"/>
      <c r="I34" s="42"/>
      <c r="J34" s="57"/>
      <c r="K34" s="57"/>
      <c r="L34" s="58" t="s">
        <v>10</v>
      </c>
      <c r="M34" s="57"/>
      <c r="N34" s="57"/>
      <c r="O34" s="57"/>
    </row>
    <row r="35" spans="1:15" ht="15.75">
      <c r="A35" s="44"/>
      <c r="B35" s="42"/>
      <c r="C35" s="42"/>
      <c r="D35" s="45"/>
      <c r="E35" s="45"/>
      <c r="F35" s="45"/>
      <c r="G35" s="45"/>
      <c r="H35" s="45"/>
      <c r="I35" s="45"/>
      <c r="J35" s="59"/>
      <c r="K35" s="59"/>
      <c r="L35" s="58" t="s">
        <v>12</v>
      </c>
      <c r="M35" s="59"/>
      <c r="N35" s="59"/>
      <c r="O35" s="59"/>
    </row>
    <row r="36" spans="1:15" ht="15.75">
      <c r="A36" s="46"/>
      <c r="B36" s="42"/>
      <c r="C36" s="42"/>
      <c r="D36" s="45"/>
      <c r="E36" s="45"/>
      <c r="F36" s="45"/>
      <c r="G36" s="45"/>
      <c r="H36" s="45"/>
      <c r="I36" s="45"/>
      <c r="J36" s="60"/>
      <c r="K36" s="60"/>
      <c r="L36" s="58" t="s">
        <v>14</v>
      </c>
      <c r="M36" s="60"/>
      <c r="N36" s="60"/>
      <c r="O36" s="60"/>
    </row>
    <row r="37" spans="1:15" ht="15.75">
      <c r="A37" s="47"/>
      <c r="B37" s="42"/>
      <c r="C37" s="42"/>
      <c r="D37" s="42"/>
      <c r="E37" s="42"/>
      <c r="F37" s="42"/>
      <c r="G37" s="42"/>
      <c r="H37" s="42"/>
      <c r="I37" s="42"/>
      <c r="J37" s="61"/>
      <c r="K37" s="61"/>
      <c r="L37" s="284" t="s">
        <v>16</v>
      </c>
      <c r="M37" s="61"/>
      <c r="N37" s="61"/>
      <c r="O37" s="61"/>
    </row>
    <row r="38" spans="1:15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58" t="s">
        <v>18</v>
      </c>
      <c r="M38" s="42"/>
      <c r="N38" s="42"/>
      <c r="O38" s="42"/>
    </row>
    <row r="39" spans="1:15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</sheetData>
  <sheetProtection/>
  <mergeCells count="6">
    <mergeCell ref="I4:I5"/>
    <mergeCell ref="A4:A5"/>
    <mergeCell ref="B4:B5"/>
    <mergeCell ref="C4:C5"/>
    <mergeCell ref="G4:G5"/>
    <mergeCell ref="H4:H5"/>
  </mergeCells>
  <conditionalFormatting sqref="I16">
    <cfRule type="expression" priority="6" dxfId="0">
      <formula>'EU via CMP'!#REF!="ONE"</formula>
    </cfRule>
  </conditionalFormatting>
  <conditionalFormatting sqref="G17:H17">
    <cfRule type="expression" priority="5" dxfId="0">
      <formula>'EU via CMP'!#REF!="ONE"</formula>
    </cfRule>
  </conditionalFormatting>
  <conditionalFormatting sqref="G21:H21">
    <cfRule type="expression" priority="4" dxfId="0">
      <formula>'EU via CMP'!#REF!="ONE"</formula>
    </cfRule>
  </conditionalFormatting>
  <conditionalFormatting sqref="G25:I25">
    <cfRule type="expression" priority="3" dxfId="0">
      <formula>'EU via CMP'!#REF!="ONE"</formula>
    </cfRule>
  </conditionalFormatting>
  <conditionalFormatting sqref="G27:I27">
    <cfRule type="expression" priority="2" dxfId="0">
      <formula>'EU via CMP'!#REF!="ONE"</formula>
    </cfRule>
  </conditionalFormatting>
  <conditionalFormatting sqref="G29:I29">
    <cfRule type="expression" priority="1" dxfId="0">
      <formula>'EU via CMP'!#REF!="ONE"</formula>
    </cfRule>
  </conditionalFormatting>
  <conditionalFormatting sqref="I31">
    <cfRule type="expression" priority="7" dxfId="0">
      <formula>'EU via CMP'!#REF!="ONE"</formula>
    </cfRule>
  </conditionalFormatting>
  <conditionalFormatting sqref="G7:I14 G15:H16 G18:I18 G19:H19 G20:I20 G22:I24 G26:I26 G28:I28 G30:I30 G31:H31">
    <cfRule type="expression" priority="11" dxfId="0">
      <formula>'EU via CMP'!#REF!="ONE"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D3D1"/>
  </sheetPr>
  <dimension ref="A3:K39"/>
  <sheetViews>
    <sheetView view="pageBreakPreview" zoomScale="80" zoomScaleNormal="60" zoomScaleSheetLayoutView="80" zoomScalePageLayoutView="0" workbookViewId="0" topLeftCell="B1">
      <pane ySplit="7" topLeftCell="A8" activePane="bottomLeft" state="frozen"/>
      <selection pane="topLeft" activeCell="A1" sqref="A1"/>
      <selection pane="bottomLeft" activeCell="E4" sqref="E4"/>
    </sheetView>
  </sheetViews>
  <sheetFormatPr defaultColWidth="15.00390625" defaultRowHeight="12.75"/>
  <cols>
    <col min="1" max="1" width="8.421875" style="2" hidden="1" customWidth="1"/>
    <col min="2" max="2" width="27.421875" style="2" customWidth="1"/>
    <col min="3" max="3" width="13.140625" style="2" customWidth="1"/>
    <col min="4" max="4" width="14.8515625" style="2" customWidth="1"/>
    <col min="5" max="5" width="12.8515625" style="2" customWidth="1"/>
    <col min="6" max="6" width="17.421875" style="2" customWidth="1"/>
    <col min="7" max="7" width="28.140625" style="2" customWidth="1"/>
    <col min="8" max="8" width="13.57421875" style="108" customWidth="1"/>
    <col min="9" max="9" width="17.421875" style="2" customWidth="1"/>
    <col min="10" max="10" width="18.57421875" style="2" customWidth="1"/>
    <col min="11" max="11" width="21.7109375" style="2" customWidth="1"/>
    <col min="12" max="251" width="8.8515625" style="2" customWidth="1"/>
    <col min="252" max="252" width="10.421875" style="2" customWidth="1"/>
    <col min="253" max="253" width="26.57421875" style="2" customWidth="1"/>
    <col min="254" max="255" width="12.57421875" style="2" customWidth="1"/>
    <col min="256" max="16384" width="15.00390625" style="2" customWidth="1"/>
  </cols>
  <sheetData>
    <row r="3" spans="1:11" ht="27" customHeight="1">
      <c r="A3" s="137"/>
      <c r="B3" s="3"/>
      <c r="C3" s="4"/>
      <c r="D3" s="4"/>
      <c r="E3" s="4"/>
      <c r="F3" s="5"/>
      <c r="G3" s="5"/>
      <c r="H3" s="5"/>
      <c r="I3" s="10"/>
      <c r="J3" s="10"/>
      <c r="K3" s="10"/>
    </row>
    <row r="4" spans="1:11" ht="27" customHeight="1">
      <c r="A4" s="137"/>
      <c r="B4" s="6"/>
      <c r="C4" s="4"/>
      <c r="D4" s="7" t="s">
        <v>426</v>
      </c>
      <c r="E4" s="288" t="s">
        <v>741</v>
      </c>
      <c r="F4" s="138"/>
      <c r="G4" s="138"/>
      <c r="H4" s="171"/>
      <c r="I4" s="139"/>
      <c r="J4" s="184"/>
      <c r="K4" s="184"/>
    </row>
    <row r="5" spans="1:11" ht="27" customHeight="1">
      <c r="A5" s="9"/>
      <c r="B5" s="141"/>
      <c r="C5" s="4"/>
      <c r="D5" s="4"/>
      <c r="E5" s="4"/>
      <c r="F5" s="10"/>
      <c r="G5" s="10"/>
      <c r="H5" s="10"/>
      <c r="I5" s="10"/>
      <c r="J5" s="10"/>
      <c r="K5" s="10"/>
    </row>
    <row r="6" spans="1:11" s="1" customFormat="1" ht="20.25" customHeight="1">
      <c r="A6" s="302" t="s">
        <v>228</v>
      </c>
      <c r="B6" s="291" t="s">
        <v>27</v>
      </c>
      <c r="C6" s="291" t="s">
        <v>29</v>
      </c>
      <c r="D6" s="12" t="s">
        <v>30</v>
      </c>
      <c r="E6" s="12" t="s">
        <v>30</v>
      </c>
      <c r="F6" s="12" t="s">
        <v>31</v>
      </c>
      <c r="G6" s="295" t="s">
        <v>32</v>
      </c>
      <c r="H6" s="293" t="s">
        <v>28</v>
      </c>
      <c r="I6" s="11" t="s">
        <v>30</v>
      </c>
      <c r="J6" s="48" t="s">
        <v>427</v>
      </c>
      <c r="K6" s="49" t="s">
        <v>428</v>
      </c>
    </row>
    <row r="7" spans="1:11" s="1" customFormat="1" ht="20.25" customHeight="1">
      <c r="A7" s="303"/>
      <c r="B7" s="292"/>
      <c r="C7" s="292"/>
      <c r="D7" s="14" t="s">
        <v>93</v>
      </c>
      <c r="E7" s="14" t="s">
        <v>36</v>
      </c>
      <c r="F7" s="14" t="s">
        <v>159</v>
      </c>
      <c r="G7" s="296"/>
      <c r="H7" s="294"/>
      <c r="I7" s="13" t="s">
        <v>159</v>
      </c>
      <c r="J7" s="48" t="s">
        <v>429</v>
      </c>
      <c r="K7" s="49" t="s">
        <v>430</v>
      </c>
    </row>
    <row r="8" spans="1:11" ht="18" customHeight="1">
      <c r="A8" s="172"/>
      <c r="B8" s="147"/>
      <c r="C8" s="16"/>
      <c r="D8" s="17" t="s">
        <v>288</v>
      </c>
      <c r="E8" s="17" t="s">
        <v>42</v>
      </c>
      <c r="F8" s="18" t="s">
        <v>98</v>
      </c>
      <c r="G8" s="18"/>
      <c r="H8" s="18"/>
      <c r="I8" s="18"/>
      <c r="J8" s="18"/>
      <c r="K8" s="18"/>
    </row>
    <row r="9" spans="1:11" ht="18" customHeight="1">
      <c r="A9" s="173">
        <v>14</v>
      </c>
      <c r="B9" s="109" t="s">
        <v>164</v>
      </c>
      <c r="C9" s="109" t="s">
        <v>165</v>
      </c>
      <c r="D9" s="110">
        <f>E9+1</f>
        <v>44445</v>
      </c>
      <c r="E9" s="110">
        <v>44444</v>
      </c>
      <c r="F9" s="111">
        <f aca="true" t="shared" si="0" ref="F9:F32">E9+2</f>
        <v>44446</v>
      </c>
      <c r="G9" s="174"/>
      <c r="H9" s="175"/>
      <c r="I9" s="185"/>
      <c r="J9" s="185"/>
      <c r="K9" s="185"/>
    </row>
    <row r="10" spans="1:11" ht="18" customHeight="1">
      <c r="A10" s="173"/>
      <c r="B10" s="114" t="s">
        <v>169</v>
      </c>
      <c r="C10" s="114" t="s">
        <v>170</v>
      </c>
      <c r="D10" s="115">
        <v>44447</v>
      </c>
      <c r="E10" s="115">
        <f>D10+1</f>
        <v>44448</v>
      </c>
      <c r="F10" s="116">
        <f t="shared" si="0"/>
        <v>44450</v>
      </c>
      <c r="G10" s="176" t="s">
        <v>251</v>
      </c>
      <c r="H10" s="176" t="s">
        <v>431</v>
      </c>
      <c r="I10" s="186">
        <v>44453</v>
      </c>
      <c r="J10" s="186">
        <f>I10+20</f>
        <v>44473</v>
      </c>
      <c r="K10" s="186">
        <f>I10+24</f>
        <v>44477</v>
      </c>
    </row>
    <row r="11" spans="1:11" ht="18" customHeight="1">
      <c r="A11" s="173">
        <v>15</v>
      </c>
      <c r="B11" s="109" t="s">
        <v>164</v>
      </c>
      <c r="C11" s="109" t="s">
        <v>174</v>
      </c>
      <c r="D11" s="110">
        <f>E11+1</f>
        <v>44457</v>
      </c>
      <c r="E11" s="110">
        <f>E10+8</f>
        <v>44456</v>
      </c>
      <c r="F11" s="111">
        <f t="shared" si="0"/>
        <v>44458</v>
      </c>
      <c r="G11" s="177"/>
      <c r="H11" s="178"/>
      <c r="I11" s="187"/>
      <c r="J11" s="187"/>
      <c r="K11" s="187"/>
    </row>
    <row r="12" spans="1:11" ht="18" customHeight="1">
      <c r="A12" s="173"/>
      <c r="B12" s="114" t="s">
        <v>169</v>
      </c>
      <c r="C12" s="114" t="s">
        <v>176</v>
      </c>
      <c r="D12" s="115">
        <f>D10+7</f>
        <v>44454</v>
      </c>
      <c r="E12" s="115">
        <f>D12-1</f>
        <v>44453</v>
      </c>
      <c r="F12" s="116">
        <f t="shared" si="0"/>
        <v>44455</v>
      </c>
      <c r="G12" s="176" t="s">
        <v>432</v>
      </c>
      <c r="H12" s="176" t="s">
        <v>433</v>
      </c>
      <c r="I12" s="186">
        <v>44463</v>
      </c>
      <c r="J12" s="186">
        <f>I12+20</f>
        <v>44483</v>
      </c>
      <c r="K12" s="186">
        <f>I12+24</f>
        <v>44487</v>
      </c>
    </row>
    <row r="13" spans="1:11" ht="18" customHeight="1">
      <c r="A13" s="173">
        <v>16</v>
      </c>
      <c r="B13" s="109" t="s">
        <v>164</v>
      </c>
      <c r="C13" s="109" t="s">
        <v>177</v>
      </c>
      <c r="D13" s="110">
        <f>E13+1</f>
        <v>44459</v>
      </c>
      <c r="E13" s="110">
        <f>E9+14</f>
        <v>44458</v>
      </c>
      <c r="F13" s="111">
        <f t="shared" si="0"/>
        <v>44460</v>
      </c>
      <c r="G13" s="177"/>
      <c r="H13" s="178"/>
      <c r="I13" s="187"/>
      <c r="J13" s="187"/>
      <c r="K13" s="187"/>
    </row>
    <row r="14" spans="1:11" ht="18" customHeight="1">
      <c r="A14" s="173"/>
      <c r="B14" s="114" t="s">
        <v>169</v>
      </c>
      <c r="C14" s="114" t="s">
        <v>180</v>
      </c>
      <c r="D14" s="115">
        <f>D12+6</f>
        <v>44460</v>
      </c>
      <c r="E14" s="115">
        <f>D14+1</f>
        <v>44461</v>
      </c>
      <c r="F14" s="116">
        <f t="shared" si="0"/>
        <v>44463</v>
      </c>
      <c r="G14" s="176" t="s">
        <v>251</v>
      </c>
      <c r="H14" s="176" t="s">
        <v>434</v>
      </c>
      <c r="I14" s="186">
        <f>I12+3</f>
        <v>44466</v>
      </c>
      <c r="J14" s="186">
        <f>I14+20</f>
        <v>44486</v>
      </c>
      <c r="K14" s="186">
        <f>I14+24</f>
        <v>44490</v>
      </c>
    </row>
    <row r="15" spans="1:11" ht="18" customHeight="1">
      <c r="A15" s="173">
        <v>17</v>
      </c>
      <c r="B15" s="109" t="s">
        <v>164</v>
      </c>
      <c r="C15" s="109" t="s">
        <v>183</v>
      </c>
      <c r="D15" s="110">
        <f>E15+1</f>
        <v>44466</v>
      </c>
      <c r="E15" s="110">
        <f>E13+7</f>
        <v>44465</v>
      </c>
      <c r="F15" s="111">
        <f t="shared" si="0"/>
        <v>44467</v>
      </c>
      <c r="G15" s="177"/>
      <c r="H15" s="178"/>
      <c r="I15" s="187"/>
      <c r="J15" s="187"/>
      <c r="K15" s="187"/>
    </row>
    <row r="16" spans="1:11" ht="18" customHeight="1">
      <c r="A16" s="173"/>
      <c r="B16" s="114" t="s">
        <v>169</v>
      </c>
      <c r="C16" s="114" t="s">
        <v>184</v>
      </c>
      <c r="D16" s="115">
        <f>D14+7</f>
        <v>44467</v>
      </c>
      <c r="E16" s="115">
        <f>D16+1</f>
        <v>44468</v>
      </c>
      <c r="F16" s="116">
        <f t="shared" si="0"/>
        <v>44470</v>
      </c>
      <c r="G16" s="176" t="s">
        <v>435</v>
      </c>
      <c r="H16" s="176" t="s">
        <v>436</v>
      </c>
      <c r="I16" s="186">
        <f>I14+4</f>
        <v>44470</v>
      </c>
      <c r="J16" s="186">
        <f>I16+20</f>
        <v>44490</v>
      </c>
      <c r="K16" s="186">
        <f>I16+24</f>
        <v>44494</v>
      </c>
    </row>
    <row r="17" spans="1:11" ht="18" customHeight="1">
      <c r="A17" s="173">
        <v>18</v>
      </c>
      <c r="B17" s="109" t="s">
        <v>164</v>
      </c>
      <c r="C17" s="109" t="s">
        <v>187</v>
      </c>
      <c r="D17" s="110">
        <f>E17+1</f>
        <v>44473</v>
      </c>
      <c r="E17" s="110">
        <f>E15+7</f>
        <v>44472</v>
      </c>
      <c r="F17" s="111">
        <f t="shared" si="0"/>
        <v>44474</v>
      </c>
      <c r="G17" s="177"/>
      <c r="H17" s="179"/>
      <c r="I17" s="187"/>
      <c r="J17" s="187"/>
      <c r="K17" s="187"/>
    </row>
    <row r="18" spans="1:11" ht="18" customHeight="1">
      <c r="A18" s="173"/>
      <c r="B18" s="114" t="s">
        <v>169</v>
      </c>
      <c r="C18" s="114" t="s">
        <v>190</v>
      </c>
      <c r="D18" s="115">
        <f>D16+7</f>
        <v>44474</v>
      </c>
      <c r="E18" s="115">
        <f>D18+1</f>
        <v>44475</v>
      </c>
      <c r="F18" s="116">
        <f t="shared" si="0"/>
        <v>44477</v>
      </c>
      <c r="G18" s="176" t="s">
        <v>437</v>
      </c>
      <c r="H18" s="180" t="s">
        <v>438</v>
      </c>
      <c r="I18" s="186">
        <v>44484</v>
      </c>
      <c r="J18" s="186">
        <f>I18+20</f>
        <v>44504</v>
      </c>
      <c r="K18" s="186">
        <f>I18+24</f>
        <v>44508</v>
      </c>
    </row>
    <row r="19" spans="1:11" ht="18" customHeight="1">
      <c r="A19" s="173">
        <v>19</v>
      </c>
      <c r="B19" s="109" t="s">
        <v>164</v>
      </c>
      <c r="C19" s="109" t="s">
        <v>193</v>
      </c>
      <c r="D19" s="110">
        <f>E19+1</f>
        <v>44480</v>
      </c>
      <c r="E19" s="110">
        <f>E17+7</f>
        <v>44479</v>
      </c>
      <c r="F19" s="111">
        <f t="shared" si="0"/>
        <v>44481</v>
      </c>
      <c r="G19" s="177"/>
      <c r="H19" s="179"/>
      <c r="I19" s="187"/>
      <c r="J19" s="187"/>
      <c r="K19" s="187"/>
    </row>
    <row r="20" spans="1:11" ht="18" customHeight="1">
      <c r="A20" s="173"/>
      <c r="B20" s="114" t="s">
        <v>169</v>
      </c>
      <c r="C20" s="114" t="s">
        <v>194</v>
      </c>
      <c r="D20" s="115">
        <f>D18+7</f>
        <v>44481</v>
      </c>
      <c r="E20" s="115">
        <f>D20+1</f>
        <v>44482</v>
      </c>
      <c r="F20" s="116">
        <f t="shared" si="0"/>
        <v>44484</v>
      </c>
      <c r="G20" s="176" t="s">
        <v>439</v>
      </c>
      <c r="H20" s="180" t="s">
        <v>440</v>
      </c>
      <c r="I20" s="186">
        <f>I18+8</f>
        <v>44492</v>
      </c>
      <c r="J20" s="186">
        <f>I20+20</f>
        <v>44512</v>
      </c>
      <c r="K20" s="186">
        <f>I20+24</f>
        <v>44516</v>
      </c>
    </row>
    <row r="21" spans="1:11" ht="18" customHeight="1">
      <c r="A21" s="173">
        <v>20</v>
      </c>
      <c r="B21" s="109" t="s">
        <v>164</v>
      </c>
      <c r="C21" s="109" t="s">
        <v>195</v>
      </c>
      <c r="D21" s="110">
        <f>E21+1</f>
        <v>44487</v>
      </c>
      <c r="E21" s="110">
        <f>E19+7</f>
        <v>44486</v>
      </c>
      <c r="F21" s="111">
        <f t="shared" si="0"/>
        <v>44488</v>
      </c>
      <c r="G21" s="177"/>
      <c r="H21" s="179"/>
      <c r="I21" s="187"/>
      <c r="J21" s="187"/>
      <c r="K21" s="187"/>
    </row>
    <row r="22" spans="1:11" ht="18" customHeight="1">
      <c r="A22" s="173"/>
      <c r="B22" s="114" t="s">
        <v>169</v>
      </c>
      <c r="C22" s="114" t="s">
        <v>196</v>
      </c>
      <c r="D22" s="115">
        <f>D20+7</f>
        <v>44488</v>
      </c>
      <c r="E22" s="115">
        <f>D22+1</f>
        <v>44489</v>
      </c>
      <c r="F22" s="116">
        <f t="shared" si="0"/>
        <v>44491</v>
      </c>
      <c r="G22" s="176" t="s">
        <v>441</v>
      </c>
      <c r="H22" s="180" t="s">
        <v>442</v>
      </c>
      <c r="I22" s="186">
        <f>I20+8</f>
        <v>44500</v>
      </c>
      <c r="J22" s="186">
        <f>I22+20</f>
        <v>44520</v>
      </c>
      <c r="K22" s="186">
        <f>I22+24</f>
        <v>44524</v>
      </c>
    </row>
    <row r="23" spans="1:11" ht="18" customHeight="1">
      <c r="A23" s="173">
        <v>21</v>
      </c>
      <c r="B23" s="109" t="s">
        <v>164</v>
      </c>
      <c r="C23" s="109" t="s">
        <v>199</v>
      </c>
      <c r="D23" s="110">
        <f>E23+1</f>
        <v>44494</v>
      </c>
      <c r="E23" s="110">
        <f>E21+7</f>
        <v>44493</v>
      </c>
      <c r="F23" s="111">
        <f t="shared" si="0"/>
        <v>44495</v>
      </c>
      <c r="G23" s="181"/>
      <c r="H23" s="178"/>
      <c r="I23" s="187"/>
      <c r="J23" s="187"/>
      <c r="K23" s="187"/>
    </row>
    <row r="24" spans="1:11" ht="18" customHeight="1">
      <c r="A24" s="173"/>
      <c r="B24" s="114" t="s">
        <v>169</v>
      </c>
      <c r="C24" s="114" t="s">
        <v>202</v>
      </c>
      <c r="D24" s="115">
        <f>D22+7</f>
        <v>44495</v>
      </c>
      <c r="E24" s="115">
        <f>D24+1</f>
        <v>44496</v>
      </c>
      <c r="F24" s="116">
        <f t="shared" si="0"/>
        <v>44498</v>
      </c>
      <c r="G24" s="176" t="s">
        <v>251</v>
      </c>
      <c r="H24" s="180" t="s">
        <v>443</v>
      </c>
      <c r="I24" s="186">
        <f>I22+8</f>
        <v>44508</v>
      </c>
      <c r="J24" s="186">
        <f>I24+20</f>
        <v>44528</v>
      </c>
      <c r="K24" s="186">
        <f>I24+24</f>
        <v>44532</v>
      </c>
    </row>
    <row r="25" spans="1:11" ht="18" customHeight="1">
      <c r="A25" s="173">
        <v>22</v>
      </c>
      <c r="B25" s="109" t="s">
        <v>164</v>
      </c>
      <c r="C25" s="109" t="s">
        <v>205</v>
      </c>
      <c r="D25" s="110">
        <f>E25+1</f>
        <v>44501</v>
      </c>
      <c r="E25" s="110">
        <f>E23+7</f>
        <v>44500</v>
      </c>
      <c r="F25" s="111">
        <f t="shared" si="0"/>
        <v>44502</v>
      </c>
      <c r="G25" s="181"/>
      <c r="H25" s="178"/>
      <c r="I25" s="187"/>
      <c r="J25" s="187"/>
      <c r="K25" s="187"/>
    </row>
    <row r="26" spans="1:11" ht="18" customHeight="1">
      <c r="A26" s="173"/>
      <c r="B26" s="114" t="s">
        <v>169</v>
      </c>
      <c r="C26" s="114" t="s">
        <v>208</v>
      </c>
      <c r="D26" s="115">
        <f>D24+7</f>
        <v>44502</v>
      </c>
      <c r="E26" s="115">
        <f>D26+1</f>
        <v>44503</v>
      </c>
      <c r="F26" s="116">
        <f t="shared" si="0"/>
        <v>44505</v>
      </c>
      <c r="G26" s="176" t="s">
        <v>251</v>
      </c>
      <c r="H26" s="180" t="s">
        <v>443</v>
      </c>
      <c r="I26" s="186">
        <f>I24+0</f>
        <v>44508</v>
      </c>
      <c r="J26" s="186">
        <f>I26+20</f>
        <v>44528</v>
      </c>
      <c r="K26" s="186">
        <f>I26+24</f>
        <v>44532</v>
      </c>
    </row>
    <row r="27" spans="1:11" ht="18" customHeight="1">
      <c r="A27" s="173">
        <v>23</v>
      </c>
      <c r="B27" s="109" t="s">
        <v>164</v>
      </c>
      <c r="C27" s="109" t="s">
        <v>211</v>
      </c>
      <c r="D27" s="110">
        <f>E27+1</f>
        <v>44508</v>
      </c>
      <c r="E27" s="110">
        <f>E25+7</f>
        <v>44507</v>
      </c>
      <c r="F27" s="111">
        <f t="shared" si="0"/>
        <v>44509</v>
      </c>
      <c r="G27" s="181"/>
      <c r="H27" s="178"/>
      <c r="I27" s="187"/>
      <c r="J27" s="187"/>
      <c r="K27" s="187"/>
    </row>
    <row r="28" spans="1:11" ht="18" customHeight="1">
      <c r="A28" s="173"/>
      <c r="B28" s="114" t="s">
        <v>169</v>
      </c>
      <c r="C28" s="114" t="s">
        <v>214</v>
      </c>
      <c r="D28" s="115">
        <f>D26+7</f>
        <v>44509</v>
      </c>
      <c r="E28" s="115">
        <f>D28+1</f>
        <v>44510</v>
      </c>
      <c r="F28" s="116">
        <f t="shared" si="0"/>
        <v>44512</v>
      </c>
      <c r="G28" s="182" t="s">
        <v>432</v>
      </c>
      <c r="H28" s="183" t="s">
        <v>444</v>
      </c>
      <c r="I28" s="186">
        <f>I26+11</f>
        <v>44519</v>
      </c>
      <c r="J28" s="186">
        <f>I28+20</f>
        <v>44539</v>
      </c>
      <c r="K28" s="186">
        <f>I28+24</f>
        <v>44543</v>
      </c>
    </row>
    <row r="29" spans="1:11" ht="18" customHeight="1">
      <c r="A29" s="173">
        <v>24</v>
      </c>
      <c r="B29" s="109" t="s">
        <v>164</v>
      </c>
      <c r="C29" s="109" t="s">
        <v>217</v>
      </c>
      <c r="D29" s="110">
        <f>E29+1</f>
        <v>44515</v>
      </c>
      <c r="E29" s="110">
        <f>E27+7</f>
        <v>44514</v>
      </c>
      <c r="F29" s="111">
        <f t="shared" si="0"/>
        <v>44516</v>
      </c>
      <c r="G29" s="181"/>
      <c r="H29" s="178"/>
      <c r="I29" s="187"/>
      <c r="J29" s="187"/>
      <c r="K29" s="187"/>
    </row>
    <row r="30" spans="1:11" ht="18" customHeight="1">
      <c r="A30" s="173"/>
      <c r="B30" s="114" t="s">
        <v>169</v>
      </c>
      <c r="C30" s="114" t="s">
        <v>220</v>
      </c>
      <c r="D30" s="115">
        <f>D28+7</f>
        <v>44516</v>
      </c>
      <c r="E30" s="115">
        <f>D30+1</f>
        <v>44517</v>
      </c>
      <c r="F30" s="116">
        <f t="shared" si="0"/>
        <v>44519</v>
      </c>
      <c r="G30" s="182" t="s">
        <v>435</v>
      </c>
      <c r="H30" s="176" t="s">
        <v>445</v>
      </c>
      <c r="I30" s="186">
        <f>I28+7</f>
        <v>44526</v>
      </c>
      <c r="J30" s="186">
        <f>I30+20</f>
        <v>44546</v>
      </c>
      <c r="K30" s="186">
        <f>I30+24</f>
        <v>44550</v>
      </c>
    </row>
    <row r="31" spans="1:11" ht="18" customHeight="1">
      <c r="A31" s="173">
        <v>25</v>
      </c>
      <c r="B31" s="109" t="s">
        <v>164</v>
      </c>
      <c r="C31" s="109" t="s">
        <v>221</v>
      </c>
      <c r="D31" s="110">
        <f>E31+1</f>
        <v>44522</v>
      </c>
      <c r="E31" s="110">
        <f>E29+7</f>
        <v>44521</v>
      </c>
      <c r="F31" s="111">
        <f t="shared" si="0"/>
        <v>44523</v>
      </c>
      <c r="G31" s="181"/>
      <c r="H31" s="178"/>
      <c r="I31" s="187"/>
      <c r="J31" s="187"/>
      <c r="K31" s="187"/>
    </row>
    <row r="32" spans="1:11" ht="18" customHeight="1">
      <c r="A32" s="173"/>
      <c r="B32" s="114" t="s">
        <v>169</v>
      </c>
      <c r="C32" s="114" t="s">
        <v>223</v>
      </c>
      <c r="D32" s="115">
        <f>D30+7</f>
        <v>44523</v>
      </c>
      <c r="E32" s="115">
        <f>D32+1</f>
        <v>44524</v>
      </c>
      <c r="F32" s="116">
        <f t="shared" si="0"/>
        <v>44526</v>
      </c>
      <c r="G32" s="182" t="s">
        <v>65</v>
      </c>
      <c r="H32" s="176" t="s">
        <v>446</v>
      </c>
      <c r="I32" s="186">
        <f>I30+7</f>
        <v>44533</v>
      </c>
      <c r="J32" s="186">
        <f>I32+20</f>
        <v>44553</v>
      </c>
      <c r="K32" s="186">
        <f>I32+24</f>
        <v>44557</v>
      </c>
    </row>
    <row r="33" spans="1:11" ht="15.75">
      <c r="A33" s="40" t="s">
        <v>85</v>
      </c>
      <c r="B33" s="37" t="s">
        <v>4</v>
      </c>
      <c r="C33" s="41"/>
      <c r="D33" s="41"/>
      <c r="E33" s="41"/>
      <c r="F33" s="42"/>
      <c r="G33" s="42"/>
      <c r="H33" s="125"/>
      <c r="I33" s="56" t="s">
        <v>8</v>
      </c>
      <c r="J33" s="55"/>
      <c r="K33" s="55"/>
    </row>
    <row r="34" spans="1:11" ht="15.75">
      <c r="A34" s="166" t="s">
        <v>86</v>
      </c>
      <c r="B34" s="40" t="s">
        <v>226</v>
      </c>
      <c r="C34" s="40"/>
      <c r="D34" s="40"/>
      <c r="E34" s="40"/>
      <c r="F34" s="42"/>
      <c r="G34" s="42"/>
      <c r="H34" s="125"/>
      <c r="I34" s="58" t="s">
        <v>10</v>
      </c>
      <c r="J34" s="57"/>
      <c r="K34" s="57"/>
    </row>
    <row r="35" spans="1:11" ht="15.75">
      <c r="A35" s="47"/>
      <c r="B35" s="43" t="s">
        <v>148</v>
      </c>
      <c r="C35" s="42"/>
      <c r="D35" s="45"/>
      <c r="E35" s="45"/>
      <c r="F35" s="45"/>
      <c r="G35" s="45"/>
      <c r="H35" s="126"/>
      <c r="I35" s="58" t="s">
        <v>12</v>
      </c>
      <c r="J35" s="59"/>
      <c r="K35" s="59"/>
    </row>
    <row r="36" spans="1:11" ht="15.75">
      <c r="A36" s="47"/>
      <c r="B36" s="46"/>
      <c r="C36" s="42"/>
      <c r="D36" s="45"/>
      <c r="E36" s="45"/>
      <c r="F36" s="45"/>
      <c r="G36" s="45"/>
      <c r="H36" s="126"/>
      <c r="I36" s="58" t="s">
        <v>14</v>
      </c>
      <c r="J36" s="60"/>
      <c r="K36" s="60"/>
    </row>
    <row r="37" spans="1:11" ht="15.75">
      <c r="A37" s="47"/>
      <c r="B37" s="47"/>
      <c r="C37" s="42"/>
      <c r="D37" s="42"/>
      <c r="E37" s="42"/>
      <c r="F37" s="42"/>
      <c r="G37" s="42"/>
      <c r="H37" s="125"/>
      <c r="I37" s="284" t="s">
        <v>16</v>
      </c>
      <c r="J37" s="61"/>
      <c r="K37" s="61"/>
    </row>
    <row r="38" spans="1:11" ht="12.75">
      <c r="A38" s="42"/>
      <c r="B38" s="42"/>
      <c r="C38" s="42"/>
      <c r="D38" s="42"/>
      <c r="E38" s="42"/>
      <c r="F38" s="42"/>
      <c r="G38" s="42"/>
      <c r="H38" s="125"/>
      <c r="I38" s="58" t="s">
        <v>18</v>
      </c>
      <c r="J38" s="42"/>
      <c r="K38" s="42"/>
    </row>
    <row r="39" spans="1:11" ht="12.75">
      <c r="A39" s="42"/>
      <c r="B39" s="42"/>
      <c r="C39" s="42"/>
      <c r="D39" s="42"/>
      <c r="E39" s="42"/>
      <c r="F39" s="42"/>
      <c r="G39" s="42"/>
      <c r="H39" s="125"/>
      <c r="I39" s="42"/>
      <c r="J39" s="42"/>
      <c r="K39" s="42"/>
    </row>
  </sheetData>
  <sheetProtection/>
  <mergeCells count="5">
    <mergeCell ref="A6:A7"/>
    <mergeCell ref="B6:B7"/>
    <mergeCell ref="C6:C7"/>
    <mergeCell ref="G6:G7"/>
    <mergeCell ref="H6:H7"/>
  </mergeCells>
  <conditionalFormatting sqref="G10">
    <cfRule type="expression" priority="15" dxfId="0">
      <formula>'PN2 '!#REF!="ONE"</formula>
    </cfRule>
  </conditionalFormatting>
  <conditionalFormatting sqref="G12">
    <cfRule type="expression" priority="14" dxfId="0">
      <formula>'PN2 '!#REF!="ONE"</formula>
    </cfRule>
  </conditionalFormatting>
  <conditionalFormatting sqref="G14">
    <cfRule type="expression" priority="9" dxfId="0">
      <formula>'PN2 '!#REF!="ONE"</formula>
    </cfRule>
  </conditionalFormatting>
  <conditionalFormatting sqref="G16">
    <cfRule type="expression" priority="13" dxfId="0">
      <formula>'PN2 '!#REF!="ONE"</formula>
    </cfRule>
  </conditionalFormatting>
  <conditionalFormatting sqref="H16">
    <cfRule type="expression" priority="16" dxfId="0">
      <formula>'PN2 '!#REF!="ONE"</formula>
    </cfRule>
  </conditionalFormatting>
  <conditionalFormatting sqref="G18">
    <cfRule type="expression" priority="12" dxfId="0">
      <formula>'PN2 '!#REF!="ONE"</formula>
    </cfRule>
  </conditionalFormatting>
  <conditionalFormatting sqref="G20">
    <cfRule type="expression" priority="11" dxfId="0">
      <formula>'PN2 '!#REF!="ONE"</formula>
    </cfRule>
  </conditionalFormatting>
  <conditionalFormatting sqref="G24">
    <cfRule type="expression" priority="7" dxfId="0">
      <formula>'PN2 '!#REF!="ONE"</formula>
    </cfRule>
  </conditionalFormatting>
  <conditionalFormatting sqref="H24">
    <cfRule type="expression" priority="8" dxfId="0">
      <formula>'PN2 '!#REF!="ONE"</formula>
    </cfRule>
  </conditionalFormatting>
  <conditionalFormatting sqref="G26">
    <cfRule type="expression" priority="1" dxfId="0">
      <formula>'PN2 '!#REF!="ONE"</formula>
    </cfRule>
  </conditionalFormatting>
  <conditionalFormatting sqref="H26">
    <cfRule type="expression" priority="2" dxfId="0">
      <formula>'PN2 '!#REF!="ONE"</formula>
    </cfRule>
  </conditionalFormatting>
  <conditionalFormatting sqref="H9 H23 H25 H27:H32">
    <cfRule type="expression" priority="18" dxfId="0">
      <formula>'PN2 '!#REF!="ONE"</formula>
    </cfRule>
  </conditionalFormatting>
  <conditionalFormatting sqref="H10:H15 H17:H22">
    <cfRule type="expression" priority="17" dxfId="0">
      <formula>'PN2 '!#REF!="ONE"</formula>
    </cfRule>
  </conditionalFormatting>
  <conditionalFormatting sqref="G22:G23 G25 G27:G32">
    <cfRule type="expression" priority="10" dxfId="0">
      <formula>'PN2 '!#REF!="ONE"</formula>
    </cfRule>
  </conditionalFormatting>
  <printOptions/>
  <pageMargins left="0.27" right="0.17" top="0.17" bottom="0.2" header="0.18" footer="0.17"/>
  <pageSetup horizontalDpi="600" verticalDpi="600" orientation="landscape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D3D1"/>
  </sheetPr>
  <dimension ref="A1:X51"/>
  <sheetViews>
    <sheetView view="pageBreakPreview" zoomScale="85" zoomScaleNormal="60" zoomScaleSheetLayoutView="85" zoomScalePageLayoutView="0" workbookViewId="0" topLeftCell="B1">
      <pane ySplit="7" topLeftCell="A14" activePane="bottomLeft" state="frozen"/>
      <selection pane="topLeft" activeCell="A1" sqref="A1"/>
      <selection pane="bottomLeft" activeCell="D2" sqref="D2"/>
    </sheetView>
  </sheetViews>
  <sheetFormatPr defaultColWidth="8.8515625" defaultRowHeight="12.75"/>
  <cols>
    <col min="1" max="1" width="8.421875" style="136" hidden="1" customWidth="1"/>
    <col min="2" max="2" width="24.28125" style="136" customWidth="1"/>
    <col min="3" max="3" width="6.57421875" style="136" customWidth="1"/>
    <col min="4" max="4" width="11.8515625" style="136" customWidth="1"/>
    <col min="5" max="5" width="14.140625" style="136" customWidth="1"/>
    <col min="6" max="6" width="7.140625" style="136" customWidth="1"/>
    <col min="7" max="7" width="23.421875" style="136" customWidth="1"/>
    <col min="8" max="8" width="14.7109375" style="136" customWidth="1"/>
    <col min="9" max="9" width="13.8515625" style="136" customWidth="1"/>
    <col min="10" max="13" width="10.421875" style="136" customWidth="1"/>
    <col min="14" max="14" width="8.8515625" style="136" customWidth="1"/>
    <col min="15" max="15" width="8.57421875" style="136" customWidth="1"/>
    <col min="16" max="16" width="14.140625" style="136" customWidth="1"/>
    <col min="17" max="17" width="13.57421875" style="136" customWidth="1"/>
    <col min="18" max="18" width="10.421875" style="136" customWidth="1"/>
    <col min="19" max="19" width="11.140625" style="136" customWidth="1"/>
    <col min="20" max="20" width="8.8515625" style="136" customWidth="1"/>
    <col min="21" max="21" width="14.140625" style="136" customWidth="1"/>
    <col min="22" max="23" width="15.57421875" style="136" customWidth="1"/>
    <col min="24" max="24" width="13.140625" style="136" customWidth="1"/>
    <col min="25" max="25" width="0.13671875" style="136" hidden="1" customWidth="1"/>
    <col min="26" max="16384" width="8.8515625" style="136" customWidth="1"/>
  </cols>
  <sheetData>
    <row r="1" spans="1:24" ht="24.75" customHeight="1">
      <c r="A1" s="137"/>
      <c r="B1" s="3"/>
      <c r="C1" s="4"/>
      <c r="D1" s="4"/>
      <c r="E1" s="5"/>
      <c r="F1" s="5"/>
      <c r="G1" s="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24.75" customHeight="1">
      <c r="A2" s="137"/>
      <c r="B2" s="6"/>
      <c r="C2" s="4"/>
      <c r="D2" s="289" t="s">
        <v>742</v>
      </c>
      <c r="E2" s="138"/>
      <c r="F2" s="138"/>
      <c r="G2" s="138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ht="24.75" customHeight="1">
      <c r="A3" s="140"/>
      <c r="B3" s="141"/>
      <c r="C3" s="4"/>
      <c r="D3" s="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20.25" customHeight="1">
      <c r="A4" s="305" t="s">
        <v>228</v>
      </c>
      <c r="B4" s="307" t="s">
        <v>27</v>
      </c>
      <c r="C4" s="307" t="s">
        <v>29</v>
      </c>
      <c r="D4" s="143" t="s">
        <v>30</v>
      </c>
      <c r="E4" s="143" t="s">
        <v>31</v>
      </c>
      <c r="F4" s="307" t="s">
        <v>447</v>
      </c>
      <c r="G4" s="309" t="s">
        <v>32</v>
      </c>
      <c r="H4" s="142" t="s">
        <v>30</v>
      </c>
      <c r="I4" s="169" t="s">
        <v>448</v>
      </c>
      <c r="J4" s="169" t="s">
        <v>449</v>
      </c>
      <c r="K4" s="169" t="s">
        <v>450</v>
      </c>
      <c r="L4" s="169" t="s">
        <v>451</v>
      </c>
      <c r="M4" s="169" t="s">
        <v>452</v>
      </c>
      <c r="N4" s="169" t="s">
        <v>453</v>
      </c>
      <c r="O4" s="169" t="s">
        <v>454</v>
      </c>
      <c r="P4" s="169" t="s">
        <v>455</v>
      </c>
      <c r="Q4" s="169" t="s">
        <v>456</v>
      </c>
      <c r="R4" s="169" t="s">
        <v>457</v>
      </c>
      <c r="S4" s="169" t="s">
        <v>458</v>
      </c>
      <c r="T4" s="169" t="s">
        <v>459</v>
      </c>
      <c r="U4" s="169" t="s">
        <v>460</v>
      </c>
      <c r="V4" s="169" t="s">
        <v>461</v>
      </c>
      <c r="W4" s="169" t="s">
        <v>462</v>
      </c>
      <c r="X4" s="169" t="s">
        <v>463</v>
      </c>
    </row>
    <row r="5" spans="1:24" ht="20.25" customHeight="1">
      <c r="A5" s="306"/>
      <c r="B5" s="308"/>
      <c r="C5" s="308"/>
      <c r="D5" s="145" t="s">
        <v>36</v>
      </c>
      <c r="E5" s="145" t="s">
        <v>287</v>
      </c>
      <c r="F5" s="308"/>
      <c r="G5" s="310"/>
      <c r="H5" s="144" t="s">
        <v>287</v>
      </c>
      <c r="I5" s="169" t="s">
        <v>464</v>
      </c>
      <c r="J5" s="49" t="s">
        <v>465</v>
      </c>
      <c r="K5" s="48" t="s">
        <v>466</v>
      </c>
      <c r="L5" s="169" t="s">
        <v>467</v>
      </c>
      <c r="M5" s="49" t="s">
        <v>468</v>
      </c>
      <c r="N5" s="169" t="s">
        <v>469</v>
      </c>
      <c r="O5" s="169" t="s">
        <v>470</v>
      </c>
      <c r="P5" s="169" t="s">
        <v>471</v>
      </c>
      <c r="Q5" s="169" t="s">
        <v>472</v>
      </c>
      <c r="R5" s="169" t="s">
        <v>473</v>
      </c>
      <c r="S5" s="169" t="s">
        <v>474</v>
      </c>
      <c r="T5" s="169" t="s">
        <v>475</v>
      </c>
      <c r="U5" s="169" t="s">
        <v>476</v>
      </c>
      <c r="V5" s="169" t="s">
        <v>477</v>
      </c>
      <c r="W5" s="169" t="s">
        <v>478</v>
      </c>
      <c r="X5" s="169" t="s">
        <v>479</v>
      </c>
    </row>
    <row r="6" spans="1:24" ht="18" customHeight="1">
      <c r="A6" s="146"/>
      <c r="B6" s="147"/>
      <c r="C6" s="16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8" customHeight="1">
      <c r="A7" s="148">
        <v>18</v>
      </c>
      <c r="B7" s="149" t="s">
        <v>480</v>
      </c>
      <c r="C7" s="149" t="s">
        <v>481</v>
      </c>
      <c r="D7" s="150">
        <v>44449</v>
      </c>
      <c r="E7" s="150">
        <f>D7+2</f>
        <v>44451</v>
      </c>
      <c r="F7" s="151" t="s">
        <v>482</v>
      </c>
      <c r="G7" s="152" t="s">
        <v>483</v>
      </c>
      <c r="H7" s="153">
        <v>44458</v>
      </c>
      <c r="I7" s="153">
        <f>H7+5</f>
        <v>44463</v>
      </c>
      <c r="J7" s="153">
        <f>H7+6</f>
        <v>44464</v>
      </c>
      <c r="K7" s="153">
        <f>H7+8</f>
        <v>44466</v>
      </c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24" ht="18" customHeight="1">
      <c r="A8" s="148"/>
      <c r="B8" s="149"/>
      <c r="C8" s="149"/>
      <c r="D8" s="154"/>
      <c r="E8" s="154"/>
      <c r="F8" s="151" t="s">
        <v>482</v>
      </c>
      <c r="G8" s="152" t="s">
        <v>483</v>
      </c>
      <c r="H8" s="153">
        <v>44458</v>
      </c>
      <c r="I8" s="170"/>
      <c r="J8" s="170"/>
      <c r="K8" s="170"/>
      <c r="L8" s="170">
        <f>H8+3</f>
        <v>44461</v>
      </c>
      <c r="M8" s="170">
        <f>H8+4</f>
        <v>44462</v>
      </c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</row>
    <row r="9" spans="1:24" ht="18" customHeight="1">
      <c r="A9" s="148"/>
      <c r="B9" s="149"/>
      <c r="C9" s="149"/>
      <c r="D9" s="155"/>
      <c r="E9" s="155"/>
      <c r="F9" s="156" t="s">
        <v>484</v>
      </c>
      <c r="G9" s="156" t="s">
        <v>485</v>
      </c>
      <c r="H9" s="157">
        <v>44455</v>
      </c>
      <c r="I9" s="157"/>
      <c r="J9" s="157"/>
      <c r="K9" s="157"/>
      <c r="L9" s="157"/>
      <c r="M9" s="157"/>
      <c r="N9" s="157">
        <f>H9+7</f>
        <v>44462</v>
      </c>
      <c r="O9" s="157">
        <f>N9+11</f>
        <v>44473</v>
      </c>
      <c r="P9" s="157">
        <f>N9+8</f>
        <v>44470</v>
      </c>
      <c r="Q9" s="157">
        <f>N9+9</f>
        <v>44471</v>
      </c>
      <c r="R9" s="157">
        <f>N9+12</f>
        <v>44474</v>
      </c>
      <c r="S9" s="157">
        <f>N9+9</f>
        <v>44471</v>
      </c>
      <c r="T9" s="157">
        <f>N9+6</f>
        <v>44468</v>
      </c>
      <c r="U9" s="157">
        <f>N9+7</f>
        <v>44469</v>
      </c>
      <c r="V9" s="157">
        <f>N9+10</f>
        <v>44472</v>
      </c>
      <c r="W9" s="157">
        <f>N9+7</f>
        <v>44469</v>
      </c>
      <c r="X9" s="157">
        <f>N9+12</f>
        <v>44474</v>
      </c>
    </row>
    <row r="10" spans="1:24" ht="18" customHeight="1">
      <c r="A10" s="148">
        <v>19</v>
      </c>
      <c r="B10" s="149" t="s">
        <v>486</v>
      </c>
      <c r="C10" s="149" t="s">
        <v>487</v>
      </c>
      <c r="D10" s="150">
        <f>D7+5</f>
        <v>44454</v>
      </c>
      <c r="E10" s="150">
        <f>D10+2</f>
        <v>44456</v>
      </c>
      <c r="F10" s="151" t="s">
        <v>482</v>
      </c>
      <c r="G10" s="152" t="s">
        <v>483</v>
      </c>
      <c r="H10" s="153">
        <v>44458</v>
      </c>
      <c r="I10" s="153">
        <f>H10+5</f>
        <v>44463</v>
      </c>
      <c r="J10" s="153">
        <f>H10+6</f>
        <v>44464</v>
      </c>
      <c r="K10" s="153">
        <f>H10+8</f>
        <v>44466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ht="18" customHeight="1">
      <c r="A11" s="148"/>
      <c r="B11" s="149"/>
      <c r="C11" s="149"/>
      <c r="D11" s="154"/>
      <c r="E11" s="154"/>
      <c r="F11" s="151" t="s">
        <v>482</v>
      </c>
      <c r="G11" s="152" t="s">
        <v>483</v>
      </c>
      <c r="H11" s="153">
        <v>44458</v>
      </c>
      <c r="I11" s="170"/>
      <c r="J11" s="170"/>
      <c r="K11" s="170"/>
      <c r="L11" s="170">
        <f>H11+3</f>
        <v>44461</v>
      </c>
      <c r="M11" s="170">
        <f>H11+4</f>
        <v>44462</v>
      </c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</row>
    <row r="12" spans="1:24" ht="18" customHeight="1">
      <c r="A12" s="148"/>
      <c r="B12" s="149"/>
      <c r="C12" s="149"/>
      <c r="D12" s="155"/>
      <c r="E12" s="155"/>
      <c r="F12" s="156" t="s">
        <v>484</v>
      </c>
      <c r="G12" s="156" t="s">
        <v>488</v>
      </c>
      <c r="H12" s="157">
        <f>H9+5</f>
        <v>44460</v>
      </c>
      <c r="I12" s="157"/>
      <c r="J12" s="157"/>
      <c r="K12" s="157"/>
      <c r="L12" s="157"/>
      <c r="M12" s="157"/>
      <c r="N12" s="157">
        <f>H12+8</f>
        <v>44468</v>
      </c>
      <c r="O12" s="157">
        <f>N12+11</f>
        <v>44479</v>
      </c>
      <c r="P12" s="157">
        <f>N12+8</f>
        <v>44476</v>
      </c>
      <c r="Q12" s="157">
        <f>N12+9</f>
        <v>44477</v>
      </c>
      <c r="R12" s="157">
        <f>N12+12</f>
        <v>44480</v>
      </c>
      <c r="S12" s="157">
        <f>N12+9</f>
        <v>44477</v>
      </c>
      <c r="T12" s="157">
        <f>N12+6</f>
        <v>44474</v>
      </c>
      <c r="U12" s="157">
        <f>N12+7</f>
        <v>44475</v>
      </c>
      <c r="V12" s="157">
        <f>N12+10</f>
        <v>44478</v>
      </c>
      <c r="W12" s="157">
        <f>N12+7</f>
        <v>44475</v>
      </c>
      <c r="X12" s="157">
        <f>N12+12</f>
        <v>44480</v>
      </c>
    </row>
    <row r="13" spans="1:24" ht="18" customHeight="1">
      <c r="A13" s="148">
        <v>20</v>
      </c>
      <c r="B13" s="149" t="s">
        <v>489</v>
      </c>
      <c r="C13" s="149" t="s">
        <v>490</v>
      </c>
      <c r="D13" s="150">
        <f>D7+14</f>
        <v>44463</v>
      </c>
      <c r="E13" s="150">
        <f>D13+2</f>
        <v>44465</v>
      </c>
      <c r="F13" s="151" t="s">
        <v>482</v>
      </c>
      <c r="G13" s="152" t="s">
        <v>491</v>
      </c>
      <c r="H13" s="153">
        <f>H7+9</f>
        <v>44467</v>
      </c>
      <c r="I13" s="153">
        <f>H13+4</f>
        <v>44471</v>
      </c>
      <c r="J13" s="153">
        <f>H13+5</f>
        <v>44472</v>
      </c>
      <c r="K13" s="153">
        <f>H13+8</f>
        <v>44475</v>
      </c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ht="18" customHeight="1">
      <c r="A14" s="148"/>
      <c r="B14" s="149"/>
      <c r="C14" s="149"/>
      <c r="D14" s="154"/>
      <c r="E14" s="154"/>
      <c r="F14" s="151" t="s">
        <v>482</v>
      </c>
      <c r="G14" s="152" t="s">
        <v>491</v>
      </c>
      <c r="H14" s="153">
        <f>H8+9</f>
        <v>44467</v>
      </c>
      <c r="I14" s="170"/>
      <c r="J14" s="170"/>
      <c r="K14" s="170"/>
      <c r="L14" s="170">
        <f>H14+3</f>
        <v>44470</v>
      </c>
      <c r="M14" s="170">
        <f>H14+4</f>
        <v>44471</v>
      </c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</row>
    <row r="15" spans="1:24" ht="18" customHeight="1">
      <c r="A15" s="148"/>
      <c r="B15" s="149"/>
      <c r="C15" s="149"/>
      <c r="D15" s="155"/>
      <c r="E15" s="155"/>
      <c r="F15" s="156" t="s">
        <v>484</v>
      </c>
      <c r="G15" s="156" t="s">
        <v>492</v>
      </c>
      <c r="H15" s="157">
        <f>H12+7</f>
        <v>44467</v>
      </c>
      <c r="I15" s="157"/>
      <c r="J15" s="157"/>
      <c r="K15" s="157"/>
      <c r="L15" s="157"/>
      <c r="M15" s="157"/>
      <c r="N15" s="157">
        <f>H15+5</f>
        <v>44472</v>
      </c>
      <c r="O15" s="157">
        <f>N15+11</f>
        <v>44483</v>
      </c>
      <c r="P15" s="157">
        <f>N15+8</f>
        <v>44480</v>
      </c>
      <c r="Q15" s="157">
        <f>N15+9</f>
        <v>44481</v>
      </c>
      <c r="R15" s="157">
        <f>N15+12</f>
        <v>44484</v>
      </c>
      <c r="S15" s="157">
        <f>N15+9</f>
        <v>44481</v>
      </c>
      <c r="T15" s="157">
        <f>N15+6</f>
        <v>44478</v>
      </c>
      <c r="U15" s="157">
        <f>N15+7</f>
        <v>44479</v>
      </c>
      <c r="V15" s="157">
        <f>N15+10</f>
        <v>44482</v>
      </c>
      <c r="W15" s="157">
        <f>N15+7</f>
        <v>44479</v>
      </c>
      <c r="X15" s="157">
        <f>N15+12</f>
        <v>44484</v>
      </c>
    </row>
    <row r="16" spans="1:24" ht="18" customHeight="1">
      <c r="A16" s="148">
        <v>21</v>
      </c>
      <c r="B16" s="149" t="s">
        <v>493</v>
      </c>
      <c r="C16" s="149" t="s">
        <v>494</v>
      </c>
      <c r="D16" s="150">
        <f>D13+5</f>
        <v>44468</v>
      </c>
      <c r="E16" s="150">
        <f>D16+2</f>
        <v>44470</v>
      </c>
      <c r="F16" s="151" t="s">
        <v>482</v>
      </c>
      <c r="G16" s="152" t="s">
        <v>495</v>
      </c>
      <c r="H16" s="153">
        <f>H7+21</f>
        <v>44479</v>
      </c>
      <c r="I16" s="153">
        <f>H16+4</f>
        <v>44483</v>
      </c>
      <c r="J16" s="153">
        <f>H16+5</f>
        <v>44484</v>
      </c>
      <c r="K16" s="153">
        <f>H16+8</f>
        <v>44487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ht="18" customHeight="1">
      <c r="A17" s="148"/>
      <c r="B17" s="149"/>
      <c r="C17" s="149"/>
      <c r="D17" s="154"/>
      <c r="E17" s="154"/>
      <c r="F17" s="151" t="s">
        <v>482</v>
      </c>
      <c r="G17" s="152" t="s">
        <v>495</v>
      </c>
      <c r="H17" s="153">
        <f>H8+21</f>
        <v>44479</v>
      </c>
      <c r="I17" s="170"/>
      <c r="J17" s="170"/>
      <c r="K17" s="170"/>
      <c r="L17" s="170">
        <f>H17+3</f>
        <v>44482</v>
      </c>
      <c r="M17" s="170">
        <f>H17+4</f>
        <v>44483</v>
      </c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</row>
    <row r="18" spans="1:24" ht="18" customHeight="1">
      <c r="A18" s="148"/>
      <c r="B18" s="149"/>
      <c r="C18" s="149"/>
      <c r="D18" s="155"/>
      <c r="E18" s="155"/>
      <c r="F18" s="156" t="s">
        <v>484</v>
      </c>
      <c r="G18" s="156" t="s">
        <v>496</v>
      </c>
      <c r="H18" s="157">
        <f>H15+10</f>
        <v>44477</v>
      </c>
      <c r="I18" s="157"/>
      <c r="J18" s="157"/>
      <c r="K18" s="157"/>
      <c r="L18" s="157"/>
      <c r="M18" s="157"/>
      <c r="N18" s="157">
        <f>H18+3</f>
        <v>44480</v>
      </c>
      <c r="O18" s="157">
        <f>N18+11</f>
        <v>44491</v>
      </c>
      <c r="P18" s="157">
        <f>N18+8</f>
        <v>44488</v>
      </c>
      <c r="Q18" s="157">
        <f>N18+9</f>
        <v>44489</v>
      </c>
      <c r="R18" s="157">
        <f>N18+12</f>
        <v>44492</v>
      </c>
      <c r="S18" s="157">
        <f>N18+9</f>
        <v>44489</v>
      </c>
      <c r="T18" s="157">
        <f>N18+6</f>
        <v>44486</v>
      </c>
      <c r="U18" s="157">
        <f>N18+7</f>
        <v>44487</v>
      </c>
      <c r="V18" s="157">
        <f>N18+10</f>
        <v>44490</v>
      </c>
      <c r="W18" s="157">
        <f>N18+7</f>
        <v>44487</v>
      </c>
      <c r="X18" s="157">
        <f>N18+12</f>
        <v>44492</v>
      </c>
    </row>
    <row r="19" spans="1:24" ht="18" customHeight="1">
      <c r="A19" s="148">
        <v>22</v>
      </c>
      <c r="B19" s="149" t="s">
        <v>497</v>
      </c>
      <c r="C19" s="149" t="s">
        <v>498</v>
      </c>
      <c r="D19" s="150">
        <f>D16+7</f>
        <v>44475</v>
      </c>
      <c r="E19" s="150">
        <f>D19+2</f>
        <v>44477</v>
      </c>
      <c r="F19" s="151" t="s">
        <v>482</v>
      </c>
      <c r="G19" s="152" t="s">
        <v>495</v>
      </c>
      <c r="H19" s="153">
        <f>H10+21</f>
        <v>44479</v>
      </c>
      <c r="I19" s="153">
        <f>H19+4</f>
        <v>44483</v>
      </c>
      <c r="J19" s="153">
        <f>H19+5</f>
        <v>44484</v>
      </c>
      <c r="K19" s="153">
        <f>H19+8</f>
        <v>44487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ht="18" customHeight="1">
      <c r="A20" s="148"/>
      <c r="B20" s="149"/>
      <c r="C20" s="149"/>
      <c r="D20" s="154"/>
      <c r="E20" s="154"/>
      <c r="F20" s="151" t="s">
        <v>482</v>
      </c>
      <c r="G20" s="152" t="s">
        <v>495</v>
      </c>
      <c r="H20" s="153">
        <f>H11+21</f>
        <v>44479</v>
      </c>
      <c r="I20" s="170"/>
      <c r="J20" s="170"/>
      <c r="K20" s="170"/>
      <c r="L20" s="170">
        <f>H20+3</f>
        <v>44482</v>
      </c>
      <c r="M20" s="170">
        <f>H20+4</f>
        <v>44483</v>
      </c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</row>
    <row r="21" spans="1:24" ht="18" customHeight="1">
      <c r="A21" s="148"/>
      <c r="B21" s="149"/>
      <c r="C21" s="149"/>
      <c r="D21" s="155"/>
      <c r="E21" s="155"/>
      <c r="F21" s="156" t="s">
        <v>484</v>
      </c>
      <c r="G21" s="156" t="s">
        <v>499</v>
      </c>
      <c r="H21" s="157">
        <f>H18+10</f>
        <v>44487</v>
      </c>
      <c r="I21" s="157"/>
      <c r="J21" s="157"/>
      <c r="K21" s="157"/>
      <c r="L21" s="157"/>
      <c r="M21" s="157"/>
      <c r="N21" s="157">
        <f>H21+8</f>
        <v>44495</v>
      </c>
      <c r="O21" s="157">
        <f>N21+11</f>
        <v>44506</v>
      </c>
      <c r="P21" s="157">
        <f>N21+8</f>
        <v>44503</v>
      </c>
      <c r="Q21" s="157">
        <f>N21+9</f>
        <v>44504</v>
      </c>
      <c r="R21" s="157">
        <f>N21+12</f>
        <v>44507</v>
      </c>
      <c r="S21" s="157">
        <f>N21+9</f>
        <v>44504</v>
      </c>
      <c r="T21" s="157">
        <f>N21+6</f>
        <v>44501</v>
      </c>
      <c r="U21" s="157">
        <f>N21+7</f>
        <v>44502</v>
      </c>
      <c r="V21" s="157">
        <f>N21+10</f>
        <v>44505</v>
      </c>
      <c r="W21" s="157">
        <f>N21+7</f>
        <v>44502</v>
      </c>
      <c r="X21" s="157">
        <f>N21+12</f>
        <v>44507</v>
      </c>
    </row>
    <row r="22" spans="1:24" ht="18" customHeight="1">
      <c r="A22" s="148">
        <v>23</v>
      </c>
      <c r="B22" s="149" t="s">
        <v>500</v>
      </c>
      <c r="C22" s="149" t="s">
        <v>501</v>
      </c>
      <c r="D22" s="150">
        <f>D19+7</f>
        <v>44482</v>
      </c>
      <c r="E22" s="150">
        <f>D22+2</f>
        <v>44484</v>
      </c>
      <c r="F22" s="151" t="s">
        <v>482</v>
      </c>
      <c r="G22" s="152" t="s">
        <v>502</v>
      </c>
      <c r="H22" s="153">
        <f>H19+7</f>
        <v>44486</v>
      </c>
      <c r="I22" s="153">
        <f>H22+4</f>
        <v>44490</v>
      </c>
      <c r="J22" s="153">
        <f>H22+5</f>
        <v>44491</v>
      </c>
      <c r="K22" s="153">
        <f>H22+8</f>
        <v>44494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ht="18" customHeight="1">
      <c r="A23" s="148"/>
      <c r="B23" s="149"/>
      <c r="C23" s="149"/>
      <c r="D23" s="154"/>
      <c r="E23" s="154"/>
      <c r="F23" s="151" t="s">
        <v>482</v>
      </c>
      <c r="G23" s="152" t="s">
        <v>502</v>
      </c>
      <c r="H23" s="153">
        <f>H20+7</f>
        <v>44486</v>
      </c>
      <c r="I23" s="170"/>
      <c r="J23" s="170"/>
      <c r="K23" s="170"/>
      <c r="L23" s="170">
        <f>H23+3</f>
        <v>44489</v>
      </c>
      <c r="M23" s="170">
        <f>H23+4</f>
        <v>44490</v>
      </c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</row>
    <row r="24" spans="1:24" ht="18" customHeight="1">
      <c r="A24" s="148"/>
      <c r="B24" s="149"/>
      <c r="C24" s="149"/>
      <c r="D24" s="155"/>
      <c r="E24" s="155"/>
      <c r="F24" s="156" t="s">
        <v>484</v>
      </c>
      <c r="G24" s="156" t="s">
        <v>499</v>
      </c>
      <c r="H24" s="157">
        <f>H21+0</f>
        <v>44487</v>
      </c>
      <c r="I24" s="157"/>
      <c r="J24" s="157"/>
      <c r="K24" s="157"/>
      <c r="L24" s="157"/>
      <c r="M24" s="157"/>
      <c r="N24" s="157">
        <f>H24+3</f>
        <v>44490</v>
      </c>
      <c r="O24" s="157">
        <f>N24+11</f>
        <v>44501</v>
      </c>
      <c r="P24" s="157">
        <f>N24+8</f>
        <v>44498</v>
      </c>
      <c r="Q24" s="157">
        <f>N24+9</f>
        <v>44499</v>
      </c>
      <c r="R24" s="157">
        <f>N24+12</f>
        <v>44502</v>
      </c>
      <c r="S24" s="157">
        <f>N24+9</f>
        <v>44499</v>
      </c>
      <c r="T24" s="157">
        <f>N24+6</f>
        <v>44496</v>
      </c>
      <c r="U24" s="157">
        <f>N24+7</f>
        <v>44497</v>
      </c>
      <c r="V24" s="157">
        <f>N24+10</f>
        <v>44500</v>
      </c>
      <c r="W24" s="157">
        <f>N24+7</f>
        <v>44497</v>
      </c>
      <c r="X24" s="157">
        <f>N24+12</f>
        <v>44502</v>
      </c>
    </row>
    <row r="25" spans="1:24" ht="18" customHeight="1">
      <c r="A25" s="148">
        <v>24</v>
      </c>
      <c r="B25" s="149" t="s">
        <v>503</v>
      </c>
      <c r="C25" s="149" t="s">
        <v>504</v>
      </c>
      <c r="D25" s="150">
        <f>D22+7</f>
        <v>44489</v>
      </c>
      <c r="E25" s="150">
        <f>D25+2</f>
        <v>44491</v>
      </c>
      <c r="F25" s="151" t="s">
        <v>482</v>
      </c>
      <c r="G25" s="152" t="s">
        <v>491</v>
      </c>
      <c r="H25" s="153">
        <f>H22+9</f>
        <v>44495</v>
      </c>
      <c r="I25" s="153">
        <f>H25+4</f>
        <v>44499</v>
      </c>
      <c r="J25" s="153">
        <f>H25+5</f>
        <v>44500</v>
      </c>
      <c r="K25" s="153">
        <f>H25+8</f>
        <v>44503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ht="18" customHeight="1">
      <c r="A26" s="148"/>
      <c r="B26" s="149"/>
      <c r="C26" s="149"/>
      <c r="D26" s="154"/>
      <c r="E26" s="154"/>
      <c r="F26" s="151" t="s">
        <v>482</v>
      </c>
      <c r="G26" s="152" t="s">
        <v>491</v>
      </c>
      <c r="H26" s="153">
        <f>H23+9</f>
        <v>44495</v>
      </c>
      <c r="I26" s="170"/>
      <c r="J26" s="170"/>
      <c r="K26" s="170"/>
      <c r="L26" s="170">
        <f>H26+3</f>
        <v>44498</v>
      </c>
      <c r="M26" s="170">
        <f>H26+4</f>
        <v>44499</v>
      </c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</row>
    <row r="27" spans="1:24" ht="18" customHeight="1">
      <c r="A27" s="148"/>
      <c r="B27" s="149"/>
      <c r="C27" s="149"/>
      <c r="D27" s="155"/>
      <c r="E27" s="155"/>
      <c r="F27" s="156" t="s">
        <v>484</v>
      </c>
      <c r="G27" s="156" t="s">
        <v>505</v>
      </c>
      <c r="H27" s="157">
        <f>H24+12</f>
        <v>44499</v>
      </c>
      <c r="I27" s="157"/>
      <c r="J27" s="157"/>
      <c r="K27" s="157"/>
      <c r="L27" s="157"/>
      <c r="M27" s="157"/>
      <c r="N27" s="157">
        <f>H27+8</f>
        <v>44507</v>
      </c>
      <c r="O27" s="157">
        <f>N27+11</f>
        <v>44518</v>
      </c>
      <c r="P27" s="157">
        <f>N27+8</f>
        <v>44515</v>
      </c>
      <c r="Q27" s="157">
        <f>N27+9</f>
        <v>44516</v>
      </c>
      <c r="R27" s="157">
        <f>N27+12</f>
        <v>44519</v>
      </c>
      <c r="S27" s="157">
        <f>N27+9</f>
        <v>44516</v>
      </c>
      <c r="T27" s="157">
        <f>N27+6</f>
        <v>44513</v>
      </c>
      <c r="U27" s="157">
        <f>N27+7</f>
        <v>44514</v>
      </c>
      <c r="V27" s="157">
        <f>N27+10</f>
        <v>44517</v>
      </c>
      <c r="W27" s="157">
        <f>N27+7</f>
        <v>44514</v>
      </c>
      <c r="X27" s="157">
        <f>N27+12</f>
        <v>44519</v>
      </c>
    </row>
    <row r="28" spans="1:24" ht="18" customHeight="1">
      <c r="A28" s="148">
        <v>25</v>
      </c>
      <c r="B28" s="149" t="s">
        <v>480</v>
      </c>
      <c r="C28" s="149" t="s">
        <v>506</v>
      </c>
      <c r="D28" s="150">
        <f>D25+7</f>
        <v>44496</v>
      </c>
      <c r="E28" s="150">
        <f>D28+2</f>
        <v>44498</v>
      </c>
      <c r="F28" s="151" t="s">
        <v>482</v>
      </c>
      <c r="G28" s="152" t="s">
        <v>495</v>
      </c>
      <c r="H28" s="153">
        <f>H25+12</f>
        <v>44507</v>
      </c>
      <c r="I28" s="153">
        <f>H28+4</f>
        <v>44511</v>
      </c>
      <c r="J28" s="153">
        <f>H28+5</f>
        <v>44512</v>
      </c>
      <c r="K28" s="153">
        <f>H28+8</f>
        <v>44515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ht="18" customHeight="1">
      <c r="A29" s="148"/>
      <c r="B29" s="149"/>
      <c r="C29" s="149"/>
      <c r="D29" s="154"/>
      <c r="E29" s="154"/>
      <c r="F29" s="151" t="s">
        <v>482</v>
      </c>
      <c r="G29" s="152" t="s">
        <v>495</v>
      </c>
      <c r="H29" s="153">
        <f>H26+12</f>
        <v>44507</v>
      </c>
      <c r="I29" s="170"/>
      <c r="J29" s="170"/>
      <c r="K29" s="170"/>
      <c r="L29" s="170">
        <f>H29+3</f>
        <v>44510</v>
      </c>
      <c r="M29" s="170">
        <f>H29+4</f>
        <v>44511</v>
      </c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</row>
    <row r="30" spans="1:24" ht="18" customHeight="1">
      <c r="A30" s="148"/>
      <c r="B30" s="149"/>
      <c r="C30" s="149"/>
      <c r="D30" s="155"/>
      <c r="E30" s="155"/>
      <c r="F30" s="156" t="s">
        <v>484</v>
      </c>
      <c r="G30" s="156" t="s">
        <v>507</v>
      </c>
      <c r="H30" s="157">
        <f>H27+7</f>
        <v>44506</v>
      </c>
      <c r="I30" s="157"/>
      <c r="J30" s="157"/>
      <c r="K30" s="157"/>
      <c r="L30" s="157"/>
      <c r="M30" s="157"/>
      <c r="N30" s="157">
        <f>H30+8</f>
        <v>44514</v>
      </c>
      <c r="O30" s="157">
        <f>N30+11</f>
        <v>44525</v>
      </c>
      <c r="P30" s="157">
        <f>N30+8</f>
        <v>44522</v>
      </c>
      <c r="Q30" s="157">
        <f>N30+9</f>
        <v>44523</v>
      </c>
      <c r="R30" s="157">
        <f>N30+12</f>
        <v>44526</v>
      </c>
      <c r="S30" s="157">
        <f>N30+9</f>
        <v>44523</v>
      </c>
      <c r="T30" s="157">
        <f>N30+6</f>
        <v>44520</v>
      </c>
      <c r="U30" s="157">
        <f>N30+7</f>
        <v>44521</v>
      </c>
      <c r="V30" s="157">
        <f>N30+10</f>
        <v>44524</v>
      </c>
      <c r="W30" s="157">
        <f>N30+7</f>
        <v>44521</v>
      </c>
      <c r="X30" s="157">
        <f>N30+12</f>
        <v>44526</v>
      </c>
    </row>
    <row r="31" spans="1:24" ht="18" customHeight="1">
      <c r="A31" s="148">
        <v>26</v>
      </c>
      <c r="B31" s="149" t="s">
        <v>486</v>
      </c>
      <c r="C31" s="149" t="s">
        <v>508</v>
      </c>
      <c r="D31" s="150">
        <f>D28+7</f>
        <v>44503</v>
      </c>
      <c r="E31" s="150">
        <f>D31+2</f>
        <v>44505</v>
      </c>
      <c r="F31" s="151" t="s">
        <v>482</v>
      </c>
      <c r="G31" s="152" t="s">
        <v>483</v>
      </c>
      <c r="H31" s="153">
        <f>H28+4</f>
        <v>44511</v>
      </c>
      <c r="I31" s="153">
        <f>H31+4</f>
        <v>44515</v>
      </c>
      <c r="J31" s="153">
        <f>H31+5</f>
        <v>44516</v>
      </c>
      <c r="K31" s="153">
        <f>H31+8</f>
        <v>44519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</row>
    <row r="32" spans="1:24" ht="18" customHeight="1">
      <c r="A32" s="148"/>
      <c r="B32" s="149"/>
      <c r="C32" s="149"/>
      <c r="D32" s="154"/>
      <c r="E32" s="154"/>
      <c r="F32" s="151" t="s">
        <v>482</v>
      </c>
      <c r="G32" s="152" t="s">
        <v>483</v>
      </c>
      <c r="H32" s="153">
        <f>H29+4</f>
        <v>44511</v>
      </c>
      <c r="I32" s="170"/>
      <c r="J32" s="170"/>
      <c r="K32" s="170"/>
      <c r="L32" s="170">
        <f>H32+3</f>
        <v>44514</v>
      </c>
      <c r="M32" s="170">
        <f>H32+4</f>
        <v>44515</v>
      </c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</row>
    <row r="33" spans="1:24" ht="18" customHeight="1">
      <c r="A33" s="148"/>
      <c r="B33" s="149"/>
      <c r="C33" s="149"/>
      <c r="D33" s="155"/>
      <c r="E33" s="155"/>
      <c r="F33" s="156" t="s">
        <v>484</v>
      </c>
      <c r="G33" s="156" t="s">
        <v>175</v>
      </c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</row>
    <row r="34" spans="1:24" ht="18" customHeight="1">
      <c r="A34" s="148">
        <v>26</v>
      </c>
      <c r="B34" s="149" t="s">
        <v>509</v>
      </c>
      <c r="C34" s="149" t="s">
        <v>510</v>
      </c>
      <c r="D34" s="150">
        <f>D31+7</f>
        <v>44510</v>
      </c>
      <c r="E34" s="150">
        <f>D34+2</f>
        <v>44512</v>
      </c>
      <c r="F34" s="151" t="s">
        <v>482</v>
      </c>
      <c r="G34" s="152" t="s">
        <v>502</v>
      </c>
      <c r="H34" s="153">
        <f>H31+3</f>
        <v>44514</v>
      </c>
      <c r="I34" s="153">
        <f>H34+4</f>
        <v>44518</v>
      </c>
      <c r="J34" s="153">
        <f>H34+5</f>
        <v>44519</v>
      </c>
      <c r="K34" s="153">
        <f>H34+8</f>
        <v>44522</v>
      </c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1:24" ht="18" customHeight="1">
      <c r="A35" s="148"/>
      <c r="B35" s="149"/>
      <c r="C35" s="149"/>
      <c r="D35" s="154"/>
      <c r="E35" s="154"/>
      <c r="F35" s="151" t="s">
        <v>482</v>
      </c>
      <c r="G35" s="152" t="s">
        <v>502</v>
      </c>
      <c r="H35" s="153">
        <f>H32+3</f>
        <v>44514</v>
      </c>
      <c r="I35" s="170"/>
      <c r="J35" s="170"/>
      <c r="K35" s="170"/>
      <c r="L35" s="170">
        <f>H35+3</f>
        <v>44517</v>
      </c>
      <c r="M35" s="170">
        <f>H35+4</f>
        <v>44518</v>
      </c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</row>
    <row r="36" spans="1:24" ht="18" customHeight="1">
      <c r="A36" s="148"/>
      <c r="B36" s="149"/>
      <c r="C36" s="149"/>
      <c r="D36" s="155"/>
      <c r="E36" s="155"/>
      <c r="F36" s="156" t="s">
        <v>484</v>
      </c>
      <c r="G36" s="156" t="s">
        <v>511</v>
      </c>
      <c r="H36" s="157">
        <v>44517</v>
      </c>
      <c r="I36" s="157"/>
      <c r="J36" s="157"/>
      <c r="K36" s="157"/>
      <c r="L36" s="157"/>
      <c r="M36" s="157"/>
      <c r="N36" s="157">
        <f>H36+8</f>
        <v>44525</v>
      </c>
      <c r="O36" s="157">
        <f>N36+11</f>
        <v>44536</v>
      </c>
      <c r="P36" s="157">
        <f>N36+8</f>
        <v>44533</v>
      </c>
      <c r="Q36" s="157">
        <f>N36+9</f>
        <v>44534</v>
      </c>
      <c r="R36" s="157">
        <f>N36+12</f>
        <v>44537</v>
      </c>
      <c r="S36" s="157">
        <f>N36+9</f>
        <v>44534</v>
      </c>
      <c r="T36" s="157">
        <f>N36+6</f>
        <v>44531</v>
      </c>
      <c r="U36" s="157">
        <f>N36+7</f>
        <v>44532</v>
      </c>
      <c r="V36" s="157">
        <f>N36+10</f>
        <v>44535</v>
      </c>
      <c r="W36" s="157">
        <f>N36+7</f>
        <v>44532</v>
      </c>
      <c r="X36" s="157">
        <f>N36+12</f>
        <v>44537</v>
      </c>
    </row>
    <row r="37" spans="1:24" ht="18" customHeight="1">
      <c r="A37" s="148">
        <v>26</v>
      </c>
      <c r="B37" s="149" t="s">
        <v>493</v>
      </c>
      <c r="C37" s="149" t="s">
        <v>512</v>
      </c>
      <c r="D37" s="150">
        <f>D34+7</f>
        <v>44517</v>
      </c>
      <c r="E37" s="150">
        <f>D37+2</f>
        <v>44519</v>
      </c>
      <c r="F37" s="151" t="s">
        <v>482</v>
      </c>
      <c r="G37" s="152" t="s">
        <v>491</v>
      </c>
      <c r="H37" s="153">
        <f>H34+7</f>
        <v>44521</v>
      </c>
      <c r="I37" s="153">
        <f>H37+4</f>
        <v>44525</v>
      </c>
      <c r="J37" s="153">
        <f>H37+5</f>
        <v>44526</v>
      </c>
      <c r="K37" s="153">
        <f>H37+8</f>
        <v>44529</v>
      </c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ht="18" customHeight="1">
      <c r="A38" s="148"/>
      <c r="B38" s="149"/>
      <c r="C38" s="149"/>
      <c r="D38" s="154"/>
      <c r="E38" s="154"/>
      <c r="F38" s="151" t="s">
        <v>482</v>
      </c>
      <c r="G38" s="152" t="s">
        <v>491</v>
      </c>
      <c r="H38" s="153">
        <f>H35+7</f>
        <v>44521</v>
      </c>
      <c r="I38" s="170"/>
      <c r="J38" s="170"/>
      <c r="K38" s="170"/>
      <c r="L38" s="170">
        <f>H38+3</f>
        <v>44524</v>
      </c>
      <c r="M38" s="170">
        <f>H38+4</f>
        <v>44525</v>
      </c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</row>
    <row r="39" spans="1:24" ht="18" customHeight="1">
      <c r="A39" s="148"/>
      <c r="B39" s="149"/>
      <c r="C39" s="149"/>
      <c r="D39" s="155"/>
      <c r="E39" s="155"/>
      <c r="F39" s="156" t="s">
        <v>484</v>
      </c>
      <c r="G39" s="156" t="s">
        <v>513</v>
      </c>
      <c r="H39" s="157">
        <f>H36+4</f>
        <v>44521</v>
      </c>
      <c r="I39" s="157"/>
      <c r="J39" s="157"/>
      <c r="K39" s="157"/>
      <c r="L39" s="157"/>
      <c r="M39" s="157"/>
      <c r="N39" s="157">
        <f>H39+3</f>
        <v>44524</v>
      </c>
      <c r="O39" s="157">
        <f>N39+11</f>
        <v>44535</v>
      </c>
      <c r="P39" s="157">
        <f>N39+8</f>
        <v>44532</v>
      </c>
      <c r="Q39" s="157">
        <f>N39+9</f>
        <v>44533</v>
      </c>
      <c r="R39" s="157">
        <f>N39+12</f>
        <v>44536</v>
      </c>
      <c r="S39" s="157">
        <f>N39+9</f>
        <v>44533</v>
      </c>
      <c r="T39" s="157">
        <f>N39+6</f>
        <v>44530</v>
      </c>
      <c r="U39" s="157">
        <f>N39+7</f>
        <v>44531</v>
      </c>
      <c r="V39" s="157">
        <f>N39+10</f>
        <v>44534</v>
      </c>
      <c r="W39" s="157">
        <f>N39+7</f>
        <v>44531</v>
      </c>
      <c r="X39" s="157">
        <f>N39+12</f>
        <v>44536</v>
      </c>
    </row>
    <row r="40" spans="1:24" ht="18" customHeight="1">
      <c r="A40" s="148">
        <v>26</v>
      </c>
      <c r="B40" s="149" t="s">
        <v>497</v>
      </c>
      <c r="C40" s="149" t="s">
        <v>514</v>
      </c>
      <c r="D40" s="150">
        <f>D37+7</f>
        <v>44524</v>
      </c>
      <c r="E40" s="150">
        <f>D40+2</f>
        <v>44526</v>
      </c>
      <c r="F40" s="151" t="s">
        <v>482</v>
      </c>
      <c r="G40" s="152" t="s">
        <v>495</v>
      </c>
      <c r="H40" s="153">
        <f>H37+14</f>
        <v>44535</v>
      </c>
      <c r="I40" s="153">
        <f>H40+4</f>
        <v>44539</v>
      </c>
      <c r="J40" s="153">
        <f>H40+5</f>
        <v>44540</v>
      </c>
      <c r="K40" s="153">
        <f>H40+8</f>
        <v>44543</v>
      </c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ht="18" customHeight="1">
      <c r="A41" s="148"/>
      <c r="B41" s="149"/>
      <c r="C41" s="149"/>
      <c r="D41" s="154"/>
      <c r="E41" s="154"/>
      <c r="F41" s="151" t="s">
        <v>482</v>
      </c>
      <c r="G41" s="152" t="s">
        <v>495</v>
      </c>
      <c r="H41" s="153">
        <f>H38+14</f>
        <v>44535</v>
      </c>
      <c r="I41" s="170"/>
      <c r="J41" s="170"/>
      <c r="K41" s="170"/>
      <c r="L41" s="170">
        <f>H41+3</f>
        <v>44538</v>
      </c>
      <c r="M41" s="170">
        <f>H41+4</f>
        <v>44539</v>
      </c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</row>
    <row r="42" spans="1:24" ht="18" customHeight="1">
      <c r="A42" s="148"/>
      <c r="B42" s="149"/>
      <c r="C42" s="149"/>
      <c r="D42" s="155"/>
      <c r="E42" s="155"/>
      <c r="F42" s="156" t="s">
        <v>484</v>
      </c>
      <c r="G42" s="156" t="s">
        <v>175</v>
      </c>
      <c r="H42" s="158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</row>
    <row r="43" spans="1:24" ht="18" customHeight="1">
      <c r="A43" s="159"/>
      <c r="B43" s="160"/>
      <c r="C43" s="161"/>
      <c r="D43" s="162"/>
      <c r="E43" s="162"/>
      <c r="F43" s="163"/>
      <c r="G43" s="163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  <row r="44" spans="1:24" ht="15.75">
      <c r="A44" s="37" t="s">
        <v>4</v>
      </c>
      <c r="B44" s="37" t="s">
        <v>4</v>
      </c>
      <c r="C44" s="38"/>
      <c r="D44" s="38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ht="15.75">
      <c r="A45" s="40" t="s">
        <v>85</v>
      </c>
      <c r="B45" s="40" t="s">
        <v>226</v>
      </c>
      <c r="C45" s="41"/>
      <c r="D45" s="41"/>
      <c r="E45" s="165"/>
      <c r="F45" s="165"/>
      <c r="G45" s="16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1:24" ht="15.75">
      <c r="A46" s="166" t="s">
        <v>86</v>
      </c>
      <c r="B46" s="43" t="s">
        <v>148</v>
      </c>
      <c r="C46" s="40"/>
      <c r="D46" s="40"/>
      <c r="E46" s="165"/>
      <c r="F46" s="165"/>
      <c r="G46" s="165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1:24" ht="15.75">
      <c r="A47" s="47"/>
      <c r="B47" s="44"/>
      <c r="C47" s="165"/>
      <c r="D47" s="167"/>
      <c r="E47" s="167"/>
      <c r="F47" s="167"/>
      <c r="G47" s="167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ht="15.75">
      <c r="A48" s="47"/>
      <c r="B48" s="46"/>
      <c r="C48" s="165"/>
      <c r="D48" s="167"/>
      <c r="E48" s="167"/>
      <c r="F48" s="167"/>
      <c r="G48" s="167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</row>
    <row r="49" spans="1:24" ht="15.75">
      <c r="A49" s="47"/>
      <c r="B49" s="47"/>
      <c r="C49" s="165"/>
      <c r="D49" s="165"/>
      <c r="E49" s="165"/>
      <c r="F49" s="165"/>
      <c r="G49" s="165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</row>
    <row r="50" spans="1:24" ht="15.7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</row>
    <row r="51" spans="1:24" ht="15.7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</row>
  </sheetData>
  <sheetProtection/>
  <mergeCells count="5">
    <mergeCell ref="A4:A5"/>
    <mergeCell ref="B4:B5"/>
    <mergeCell ref="C4:C5"/>
    <mergeCell ref="F4:F5"/>
    <mergeCell ref="G4:G5"/>
  </mergeCells>
  <conditionalFormatting sqref="F7">
    <cfRule type="expression" priority="172" dxfId="0">
      <formula>'JAPAN via HKG'!#REF!="ONE"</formula>
    </cfRule>
  </conditionalFormatting>
  <conditionalFormatting sqref="G7">
    <cfRule type="expression" priority="203" dxfId="0">
      <formula>'JAPAN via HKG'!#REF!="ONE"</formula>
    </cfRule>
  </conditionalFormatting>
  <conditionalFormatting sqref="F8">
    <cfRule type="expression" priority="35" dxfId="0">
      <formula>'JAPAN via HKG'!#REF!="ONE"</formula>
    </cfRule>
  </conditionalFormatting>
  <conditionalFormatting sqref="G8">
    <cfRule type="expression" priority="156" dxfId="0">
      <formula>'JAPAN via HKG'!#REF!="ONE"</formula>
    </cfRule>
  </conditionalFormatting>
  <conditionalFormatting sqref="F9">
    <cfRule type="expression" priority="135" dxfId="0">
      <formula>'JAPAN via HKG'!#REF!="ONE"</formula>
    </cfRule>
  </conditionalFormatting>
  <conditionalFormatting sqref="G9">
    <cfRule type="expression" priority="204" dxfId="0">
      <formula>'JAPAN via HKG'!#REF!="ONE"</formula>
    </cfRule>
  </conditionalFormatting>
  <conditionalFormatting sqref="F10">
    <cfRule type="expression" priority="171" dxfId="0">
      <formula>'JAPAN via HKG'!#REF!="ONE"</formula>
    </cfRule>
  </conditionalFormatting>
  <conditionalFormatting sqref="G10">
    <cfRule type="expression" priority="38" dxfId="0">
      <formula>'JAPAN via HKG'!#REF!="ONE"</formula>
    </cfRule>
  </conditionalFormatting>
  <conditionalFormatting sqref="F11">
    <cfRule type="expression" priority="34" dxfId="0">
      <formula>'JAPAN via HKG'!#REF!="ONE"</formula>
    </cfRule>
  </conditionalFormatting>
  <conditionalFormatting sqref="G11">
    <cfRule type="expression" priority="23" dxfId="0">
      <formula>'JAPAN via HKG'!#REF!="ONE"</formula>
    </cfRule>
  </conditionalFormatting>
  <conditionalFormatting sqref="F12">
    <cfRule type="expression" priority="11" dxfId="0">
      <formula>'JAPAN via HKG'!#REF!="ONE"</formula>
    </cfRule>
  </conditionalFormatting>
  <conditionalFormatting sqref="G12">
    <cfRule type="expression" priority="201" dxfId="0">
      <formula>'JAPAN via HKG'!#REF!="ONE"</formula>
    </cfRule>
  </conditionalFormatting>
  <conditionalFormatting sqref="F13">
    <cfRule type="expression" priority="151" dxfId="0">
      <formula>'JAPAN via HKG'!#REF!="ONE"</formula>
    </cfRule>
  </conditionalFormatting>
  <conditionalFormatting sqref="G13">
    <cfRule type="expression" priority="197" dxfId="0">
      <formula>'JAPAN via HKG'!#REF!="ONE"</formula>
    </cfRule>
  </conditionalFormatting>
  <conditionalFormatting sqref="F14">
    <cfRule type="expression" priority="33" dxfId="0">
      <formula>'JAPAN via HKG'!#REF!="ONE"</formula>
    </cfRule>
  </conditionalFormatting>
  <conditionalFormatting sqref="G14">
    <cfRule type="expression" priority="22" dxfId="0">
      <formula>'JAPAN via HKG'!#REF!="ONE"</formula>
    </cfRule>
  </conditionalFormatting>
  <conditionalFormatting sqref="F15">
    <cfRule type="expression" priority="10" dxfId="0">
      <formula>'JAPAN via HKG'!#REF!="ONE"</formula>
    </cfRule>
  </conditionalFormatting>
  <conditionalFormatting sqref="G15">
    <cfRule type="expression" priority="198" dxfId="0">
      <formula>'JAPAN via HKG'!#REF!="ONE"</formula>
    </cfRule>
  </conditionalFormatting>
  <conditionalFormatting sqref="F16">
    <cfRule type="expression" priority="150" dxfId="0">
      <formula>'JAPAN via HKG'!#REF!="ONE"</formula>
    </cfRule>
  </conditionalFormatting>
  <conditionalFormatting sqref="G16">
    <cfRule type="expression" priority="137" dxfId="0">
      <formula>'JAPAN via HKG'!#REF!="ONE"</formula>
    </cfRule>
  </conditionalFormatting>
  <conditionalFormatting sqref="F17">
    <cfRule type="expression" priority="32" dxfId="0">
      <formula>'JAPAN via HKG'!#REF!="ONE"</formula>
    </cfRule>
  </conditionalFormatting>
  <conditionalFormatting sqref="G17">
    <cfRule type="expression" priority="153" dxfId="0">
      <formula>'JAPAN via HKG'!#REF!="ONE"</formula>
    </cfRule>
  </conditionalFormatting>
  <conditionalFormatting sqref="F18">
    <cfRule type="expression" priority="9" dxfId="0">
      <formula>'JAPAN via HKG'!#REF!="ONE"</formula>
    </cfRule>
  </conditionalFormatting>
  <conditionalFormatting sqref="G18">
    <cfRule type="expression" priority="195" dxfId="0">
      <formula>'JAPAN via HKG'!#REF!="ONE"</formula>
    </cfRule>
  </conditionalFormatting>
  <conditionalFormatting sqref="F19">
    <cfRule type="expression" priority="149" dxfId="0">
      <formula>'JAPAN via HKG'!#REF!="ONE"</formula>
    </cfRule>
  </conditionalFormatting>
  <conditionalFormatting sqref="G19">
    <cfRule type="expression" priority="37" dxfId="0">
      <formula>'JAPAN via HKG'!#REF!="ONE"</formula>
    </cfRule>
  </conditionalFormatting>
  <conditionalFormatting sqref="F20">
    <cfRule type="expression" priority="31" dxfId="0">
      <formula>'JAPAN via HKG'!#REF!="ONE"</formula>
    </cfRule>
  </conditionalFormatting>
  <conditionalFormatting sqref="G20">
    <cfRule type="expression" priority="21" dxfId="0">
      <formula>'JAPAN via HKG'!#REF!="ONE"</formula>
    </cfRule>
  </conditionalFormatting>
  <conditionalFormatting sqref="F21">
    <cfRule type="expression" priority="8" dxfId="0">
      <formula>'JAPAN via HKG'!#REF!="ONE"</formula>
    </cfRule>
  </conditionalFormatting>
  <conditionalFormatting sqref="G21">
    <cfRule type="expression" priority="1519" dxfId="0">
      <formula>'JAPAN via HKG'!#REF!="ONE"</formula>
    </cfRule>
  </conditionalFormatting>
  <conditionalFormatting sqref="F22">
    <cfRule type="expression" priority="148" dxfId="0">
      <formula>'JAPAN via HKG'!#REF!="ONE"</formula>
    </cfRule>
  </conditionalFormatting>
  <conditionalFormatting sqref="G22">
    <cfRule type="expression" priority="1549" dxfId="0">
      <formula>'JAPAN via HKG'!#REF!="ONE"</formula>
    </cfRule>
  </conditionalFormatting>
  <conditionalFormatting sqref="F23">
    <cfRule type="expression" priority="30" dxfId="0">
      <formula>'JAPAN via HKG'!#REF!="ONE"</formula>
    </cfRule>
  </conditionalFormatting>
  <conditionalFormatting sqref="G23">
    <cfRule type="expression" priority="20" dxfId="0">
      <formula>'JAPAN via HKG'!#REF!="ONE"</formula>
    </cfRule>
  </conditionalFormatting>
  <conditionalFormatting sqref="F24">
    <cfRule type="expression" priority="7" dxfId="0">
      <formula>'JAPAN via HKG'!#REF!="ONE"</formula>
    </cfRule>
  </conditionalFormatting>
  <conditionalFormatting sqref="G24">
    <cfRule type="expression" priority="13" dxfId="0">
      <formula>'JAPAN via HKG'!#REF!="ONE"</formula>
    </cfRule>
  </conditionalFormatting>
  <conditionalFormatting sqref="F25">
    <cfRule type="expression" priority="147" dxfId="0">
      <formula>'JAPAN via HKG'!#REF!="ONE"</formula>
    </cfRule>
  </conditionalFormatting>
  <conditionalFormatting sqref="G25">
    <cfRule type="expression" priority="136" dxfId="0">
      <formula>'JAPAN via HKG'!#REF!="ONE"</formula>
    </cfRule>
  </conditionalFormatting>
  <conditionalFormatting sqref="F26">
    <cfRule type="expression" priority="29" dxfId="0">
      <formula>'JAPAN via HKG'!#REF!="ONE"</formula>
    </cfRule>
  </conditionalFormatting>
  <conditionalFormatting sqref="G26">
    <cfRule type="expression" priority="19" dxfId="0">
      <formula>'JAPAN via HKG'!#REF!="ONE"</formula>
    </cfRule>
  </conditionalFormatting>
  <conditionalFormatting sqref="F27">
    <cfRule type="expression" priority="6" dxfId="0">
      <formula>'JAPAN via HKG'!#REF!="ONE"</formula>
    </cfRule>
  </conditionalFormatting>
  <conditionalFormatting sqref="G27">
    <cfRule type="expression" priority="1517" dxfId="0">
      <formula>'JAPAN via HKG'!#REF!="ONE"</formula>
    </cfRule>
  </conditionalFormatting>
  <conditionalFormatting sqref="F28">
    <cfRule type="expression" priority="146" dxfId="0">
      <formula>'JAPAN via HKG'!#REF!="ONE"</formula>
    </cfRule>
  </conditionalFormatting>
  <conditionalFormatting sqref="G28">
    <cfRule type="expression" priority="1547" dxfId="0">
      <formula>'JAPAN via HKG'!#REF!="ONE"</formula>
    </cfRule>
  </conditionalFormatting>
  <conditionalFormatting sqref="F29">
    <cfRule type="expression" priority="28" dxfId="0">
      <formula>'JAPAN via HKG'!#REF!="ONE"</formula>
    </cfRule>
  </conditionalFormatting>
  <conditionalFormatting sqref="G29">
    <cfRule type="expression" priority="18" dxfId="0">
      <formula>'JAPAN via HKG'!#REF!="ONE"</formula>
    </cfRule>
  </conditionalFormatting>
  <conditionalFormatting sqref="F30">
    <cfRule type="expression" priority="5" dxfId="0">
      <formula>'JAPAN via HKG'!#REF!="ONE"</formula>
    </cfRule>
  </conditionalFormatting>
  <conditionalFormatting sqref="G30">
    <cfRule type="expression" priority="1516" dxfId="0">
      <formula>'JAPAN via HKG'!#REF!="ONE"</formula>
    </cfRule>
  </conditionalFormatting>
  <conditionalFormatting sqref="F31">
    <cfRule type="expression" priority="145" dxfId="0">
      <formula>'JAPAN via HKG'!#REF!="ONE"</formula>
    </cfRule>
  </conditionalFormatting>
  <conditionalFormatting sqref="G31">
    <cfRule type="expression" priority="36" dxfId="0">
      <formula>'JAPAN via HKG'!#REF!="ONE"</formula>
    </cfRule>
  </conditionalFormatting>
  <conditionalFormatting sqref="F32">
    <cfRule type="expression" priority="12" dxfId="0">
      <formula>'JAPAN via HKG'!#REF!="ONE"</formula>
    </cfRule>
  </conditionalFormatting>
  <conditionalFormatting sqref="G32">
    <cfRule type="expression" priority="17" dxfId="0">
      <formula>'JAPAN via HKG'!#REF!="ONE"</formula>
    </cfRule>
  </conditionalFormatting>
  <conditionalFormatting sqref="F33">
    <cfRule type="expression" priority="4" dxfId="0">
      <formula>'JAPAN via HKG'!#REF!="ONE"</formula>
    </cfRule>
  </conditionalFormatting>
  <conditionalFormatting sqref="F34">
    <cfRule type="expression" priority="144" dxfId="0">
      <formula>'JAPAN via HKG'!#REF!="ONE"</formula>
    </cfRule>
  </conditionalFormatting>
  <conditionalFormatting sqref="G34">
    <cfRule type="expression" priority="1095" dxfId="0">
      <formula>'JAPAN via HKG'!#REF!="ONE"</formula>
    </cfRule>
  </conditionalFormatting>
  <conditionalFormatting sqref="F35">
    <cfRule type="expression" priority="26" dxfId="0">
      <formula>'JAPAN via HKG'!#REF!="ONE"</formula>
    </cfRule>
  </conditionalFormatting>
  <conditionalFormatting sqref="G35">
    <cfRule type="expression" priority="16" dxfId="0">
      <formula>'JAPAN via HKG'!#REF!="ONE"</formula>
    </cfRule>
  </conditionalFormatting>
  <conditionalFormatting sqref="F36">
    <cfRule type="expression" priority="3" dxfId="0">
      <formula>'JAPAN via HKG'!#REF!="ONE"</formula>
    </cfRule>
  </conditionalFormatting>
  <conditionalFormatting sqref="G36">
    <cfRule type="expression" priority="1097" dxfId="0">
      <formula>'JAPAN via HKG'!#REF!="ONE"</formula>
    </cfRule>
  </conditionalFormatting>
  <conditionalFormatting sqref="F37">
    <cfRule type="expression" priority="143" dxfId="0">
      <formula>'JAPAN via HKG'!#REF!="ONE"</formula>
    </cfRule>
  </conditionalFormatting>
  <conditionalFormatting sqref="G37">
    <cfRule type="expression" priority="1072" dxfId="0">
      <formula>'JAPAN via HKG'!#REF!="ONE"</formula>
    </cfRule>
  </conditionalFormatting>
  <conditionalFormatting sqref="F38">
    <cfRule type="expression" priority="25" dxfId="0">
      <formula>'JAPAN via HKG'!#REF!="ONE"</formula>
    </cfRule>
  </conditionalFormatting>
  <conditionalFormatting sqref="G38">
    <cfRule type="expression" priority="15" dxfId="0">
      <formula>'JAPAN via HKG'!#REF!="ONE"</formula>
    </cfRule>
  </conditionalFormatting>
  <conditionalFormatting sqref="F39">
    <cfRule type="expression" priority="2" dxfId="0">
      <formula>'JAPAN via HKG'!#REF!="ONE"</formula>
    </cfRule>
  </conditionalFormatting>
  <conditionalFormatting sqref="G39">
    <cfRule type="expression" priority="1074" dxfId="0">
      <formula>'JAPAN via HKG'!#REF!="ONE"</formula>
    </cfRule>
  </conditionalFormatting>
  <conditionalFormatting sqref="F40">
    <cfRule type="expression" priority="142" dxfId="0">
      <formula>'JAPAN via HKG'!#REF!="ONE"</formula>
    </cfRule>
  </conditionalFormatting>
  <conditionalFormatting sqref="G40">
    <cfRule type="expression" priority="1049" dxfId="0">
      <formula>'JAPAN via HKG'!#REF!="ONE"</formula>
    </cfRule>
  </conditionalFormatting>
  <conditionalFormatting sqref="F41">
    <cfRule type="expression" priority="24" dxfId="0">
      <formula>'JAPAN via HKG'!#REF!="ONE"</formula>
    </cfRule>
  </conditionalFormatting>
  <conditionalFormatting sqref="G41">
    <cfRule type="expression" priority="14" dxfId="0">
      <formula>'JAPAN via HKG'!#REF!="ONE"</formula>
    </cfRule>
  </conditionalFormatting>
  <conditionalFormatting sqref="F42">
    <cfRule type="expression" priority="1" dxfId="0">
      <formula>'JAPAN via HKG'!#REF!="ONE"</formula>
    </cfRule>
  </conditionalFormatting>
  <conditionalFormatting sqref="G42">
    <cfRule type="expression" priority="1051" dxfId="0">
      <formula>'JAPAN via HKG'!#REF!="ONE"</formula>
    </cfRule>
  </conditionalFormatting>
  <conditionalFormatting sqref="B43">
    <cfRule type="expression" priority="1444" dxfId="0">
      <formula>'JAPAN via HKG'!#REF!="ONE"</formula>
    </cfRule>
  </conditionalFormatting>
  <conditionalFormatting sqref="C43">
    <cfRule type="expression" priority="1443" dxfId="0">
      <formula>'JAPAN via HKG'!#REF!="ONE"</formula>
    </cfRule>
  </conditionalFormatting>
  <conditionalFormatting sqref="F43">
    <cfRule type="expression" priority="1564" dxfId="0">
      <formula>'JAPAN via HKG'!#REF!="ONE"</formula>
    </cfRule>
  </conditionalFormatting>
  <conditionalFormatting sqref="B7:C9">
    <cfRule type="expression" priority="78" dxfId="0">
      <formula>'JAPAN via HKG'!#REF!="ONE"</formula>
    </cfRule>
    <cfRule type="expression" priority="79" dxfId="0">
      <formula>'JAPAN via HKG'!#REF!="ONE"</formula>
    </cfRule>
    <cfRule type="expression" priority="80" dxfId="0">
      <formula>'JAPAN via HKG'!#REF!="ONE"</formula>
    </cfRule>
  </conditionalFormatting>
  <conditionalFormatting sqref="B10:C12">
    <cfRule type="expression" priority="49" dxfId="0">
      <formula>'JAPAN via HKG'!#REF!="ONE"</formula>
    </cfRule>
    <cfRule type="expression" priority="60" dxfId="0">
      <formula>'JAPAN via HKG'!#REF!="ONE"</formula>
    </cfRule>
    <cfRule type="expression" priority="71" dxfId="0">
      <formula>'JAPAN via HKG'!#REF!="ONE"</formula>
    </cfRule>
  </conditionalFormatting>
  <conditionalFormatting sqref="B13:C15">
    <cfRule type="expression" priority="48" dxfId="0">
      <formula>'JAPAN via HKG'!#REF!="ONE"</formula>
    </cfRule>
    <cfRule type="expression" priority="59" dxfId="0">
      <formula>'JAPAN via HKG'!#REF!="ONE"</formula>
    </cfRule>
    <cfRule type="expression" priority="70" dxfId="0">
      <formula>'JAPAN via HKG'!#REF!="ONE"</formula>
    </cfRule>
  </conditionalFormatting>
  <conditionalFormatting sqref="B16:C18">
    <cfRule type="expression" priority="47" dxfId="0">
      <formula>'JAPAN via HKG'!#REF!="ONE"</formula>
    </cfRule>
    <cfRule type="expression" priority="58" dxfId="0">
      <formula>'JAPAN via HKG'!#REF!="ONE"</formula>
    </cfRule>
    <cfRule type="expression" priority="69" dxfId="0">
      <formula>'JAPAN via HKG'!#REF!="ONE"</formula>
    </cfRule>
  </conditionalFormatting>
  <conditionalFormatting sqref="B19:C21">
    <cfRule type="expression" priority="46" dxfId="0">
      <formula>'JAPAN via HKG'!#REF!="ONE"</formula>
    </cfRule>
    <cfRule type="expression" priority="57" dxfId="0">
      <formula>'JAPAN via HKG'!#REF!="ONE"</formula>
    </cfRule>
    <cfRule type="expression" priority="68" dxfId="0">
      <formula>'JAPAN via HKG'!#REF!="ONE"</formula>
    </cfRule>
  </conditionalFormatting>
  <conditionalFormatting sqref="B22:C24">
    <cfRule type="expression" priority="45" dxfId="0">
      <formula>'JAPAN via HKG'!#REF!="ONE"</formula>
    </cfRule>
    <cfRule type="expression" priority="56" dxfId="0">
      <formula>'JAPAN via HKG'!#REF!="ONE"</formula>
    </cfRule>
    <cfRule type="expression" priority="67" dxfId="0">
      <formula>'JAPAN via HKG'!#REF!="ONE"</formula>
    </cfRule>
  </conditionalFormatting>
  <conditionalFormatting sqref="B25:C27">
    <cfRule type="expression" priority="44" dxfId="0">
      <formula>'JAPAN via HKG'!#REF!="ONE"</formula>
    </cfRule>
    <cfRule type="expression" priority="55" dxfId="0">
      <formula>'JAPAN via HKG'!#REF!="ONE"</formula>
    </cfRule>
    <cfRule type="expression" priority="66" dxfId="0">
      <formula>'JAPAN via HKG'!#REF!="ONE"</formula>
    </cfRule>
  </conditionalFormatting>
  <conditionalFormatting sqref="B28:C30">
    <cfRule type="expression" priority="43" dxfId="0">
      <formula>'JAPAN via HKG'!#REF!="ONE"</formula>
    </cfRule>
    <cfRule type="expression" priority="54" dxfId="0">
      <formula>'JAPAN via HKG'!#REF!="ONE"</formula>
    </cfRule>
    <cfRule type="expression" priority="65" dxfId="0">
      <formula>'JAPAN via HKG'!#REF!="ONE"</formula>
    </cfRule>
  </conditionalFormatting>
  <conditionalFormatting sqref="B31:C33">
    <cfRule type="expression" priority="42" dxfId="0">
      <formula>'JAPAN via HKG'!#REF!="ONE"</formula>
    </cfRule>
    <cfRule type="expression" priority="53" dxfId="0">
      <formula>'JAPAN via HKG'!#REF!="ONE"</formula>
    </cfRule>
    <cfRule type="expression" priority="64" dxfId="0">
      <formula>'JAPAN via HKG'!#REF!="ONE"</formula>
    </cfRule>
  </conditionalFormatting>
  <conditionalFormatting sqref="G33 G43">
    <cfRule type="expression" priority="1515" dxfId="0">
      <formula>'JAPAN via HKG'!#REF!="ONE"</formula>
    </cfRule>
  </conditionalFormatting>
  <conditionalFormatting sqref="B34:C36">
    <cfRule type="expression" priority="41" dxfId="0">
      <formula>'JAPAN via HKG'!#REF!="ONE"</formula>
    </cfRule>
    <cfRule type="expression" priority="52" dxfId="0">
      <formula>'JAPAN via HKG'!#REF!="ONE"</formula>
    </cfRule>
    <cfRule type="expression" priority="63" dxfId="0">
      <formula>'JAPAN via HKG'!#REF!="ONE"</formula>
    </cfRule>
  </conditionalFormatting>
  <conditionalFormatting sqref="B37:C39">
    <cfRule type="expression" priority="40" dxfId="0">
      <formula>'JAPAN via HKG'!#REF!="ONE"</formula>
    </cfRule>
    <cfRule type="expression" priority="51" dxfId="0">
      <formula>'JAPAN via HKG'!#REF!="ONE"</formula>
    </cfRule>
    <cfRule type="expression" priority="62" dxfId="0">
      <formula>'JAPAN via HKG'!#REF!="ONE"</formula>
    </cfRule>
  </conditionalFormatting>
  <conditionalFormatting sqref="B40:C42">
    <cfRule type="expression" priority="39" dxfId="0">
      <formula>'JAPAN via HKG'!#REF!="ONE"</formula>
    </cfRule>
    <cfRule type="expression" priority="50" dxfId="0">
      <formula>'JAPAN via HKG'!#REF!="ONE"</formula>
    </cfRule>
    <cfRule type="expression" priority="61" dxfId="0">
      <formula>'JAPAN via HKG'!#REF!="ONE"</formula>
    </cfRule>
  </conditionalFormatting>
  <hyperlinks>
    <hyperlink ref="B13" r:id="rId1" tooltip="https://www.sealandmaersk.com/schedules/vesselSchedules?vesselCode=Q8Y&amp;fromDate=2021-06-20" display="ANASSA&#10;"/>
    <hyperlink ref="B19" r:id="rId2" tooltip="https://www.sealandmaersk.com/schedules/vesselSchedules?vesselCode=T6F&amp;fromDate=2021-09-24" display="MDV_I68_1"/>
    <hyperlink ref="B22" r:id="rId3" tooltip="https://www.sealandmaersk.com/schedules/vesselSchedules?vesselCode=U7H&amp;fromDate=2021-09-24" display="HANSA HARBURG"/>
    <hyperlink ref="B25" r:id="rId4" tooltip="https://www.sealandmaersk.com/schedules/vesselSchedules?vesselCode=U2G&amp;fromDate=2021-09-24" display="FEEDER 2"/>
    <hyperlink ref="B34" r:id="rId5" tooltip="https://www.sealandmaersk.com/schedules/vesselSchedules?vesselCode=O1G&amp;fromDate=2021-10-22" display="ANASSA"/>
    <hyperlink ref="B37" r:id="rId6" tooltip="https://www.sealandmaersk.com/schedules/vesselSchedules?vesselCode=Q6R&amp;fromDate=2021-10-22" display="NORDPANTHER"/>
    <hyperlink ref="B40" r:id="rId7" tooltip="https://www.sealandmaersk.com/schedules/vesselSchedules?vesselCode=T6F&amp;fromDate=2021-11-19" display="MDV_I68_1"/>
  </hyperlinks>
  <printOptions/>
  <pageMargins left="0.27" right="0.17" top="0.17" bottom="0.2" header="0.18" footer="0.17"/>
  <pageSetup horizontalDpi="600" verticalDpi="600" orientation="landscape" scale="49" r:id="rId9"/>
  <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4:O39"/>
  <sheetViews>
    <sheetView view="pageBreakPreview" zoomScale="80" zoomScaleNormal="85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E4" sqref="E4"/>
    </sheetView>
  </sheetViews>
  <sheetFormatPr defaultColWidth="10.421875" defaultRowHeight="12.75"/>
  <cols>
    <col min="1" max="1" width="27.140625" style="2" customWidth="1"/>
    <col min="2" max="2" width="12.140625" style="2" customWidth="1"/>
    <col min="3" max="3" width="14.00390625" style="2" hidden="1" customWidth="1"/>
    <col min="4" max="4" width="15.140625" style="2" customWidth="1"/>
    <col min="5" max="5" width="13.140625" style="2" customWidth="1"/>
    <col min="6" max="6" width="17.421875" style="2" customWidth="1"/>
    <col min="7" max="7" width="24.00390625" style="108" customWidth="1"/>
    <col min="8" max="8" width="10.140625" style="2" hidden="1" customWidth="1"/>
    <col min="9" max="9" width="14.57421875" style="2" customWidth="1"/>
    <col min="10" max="10" width="15.140625" style="2" customWidth="1"/>
    <col min="11" max="11" width="18.8515625" style="2" customWidth="1"/>
    <col min="12" max="12" width="16.140625" style="2" customWidth="1"/>
    <col min="13" max="13" width="15.8515625" style="2" hidden="1" customWidth="1"/>
    <col min="14" max="14" width="21.57421875" style="2" customWidth="1"/>
    <col min="15" max="15" width="15.57421875" style="2" customWidth="1"/>
    <col min="16" max="255" width="8.8515625" style="2" customWidth="1"/>
    <col min="256" max="16384" width="10.421875" style="2" customWidth="1"/>
  </cols>
  <sheetData>
    <row r="3" ht="12.75"/>
    <row r="4" ht="33">
      <c r="E4" s="288" t="s">
        <v>743</v>
      </c>
    </row>
    <row r="5" ht="17.25" customHeight="1">
      <c r="E5" s="7"/>
    </row>
    <row r="6" spans="1:15" s="1" customFormat="1" ht="20.25" customHeight="1">
      <c r="A6" s="291" t="s">
        <v>27</v>
      </c>
      <c r="B6" s="291" t="s">
        <v>29</v>
      </c>
      <c r="C6" s="291" t="s">
        <v>151</v>
      </c>
      <c r="D6" s="12" t="s">
        <v>30</v>
      </c>
      <c r="E6" s="12" t="s">
        <v>30</v>
      </c>
      <c r="F6" s="12" t="s">
        <v>31</v>
      </c>
      <c r="G6" s="295" t="s">
        <v>32</v>
      </c>
      <c r="H6" s="293" t="s">
        <v>28</v>
      </c>
      <c r="I6" s="291" t="s">
        <v>362</v>
      </c>
      <c r="J6" s="11" t="s">
        <v>30</v>
      </c>
      <c r="K6" s="49" t="s">
        <v>465</v>
      </c>
      <c r="L6" s="48" t="s">
        <v>466</v>
      </c>
      <c r="M6" s="49" t="s">
        <v>467</v>
      </c>
      <c r="N6" s="49" t="s">
        <v>464</v>
      </c>
      <c r="O6" s="49" t="s">
        <v>468</v>
      </c>
    </row>
    <row r="7" spans="1:15" s="1" customFormat="1" ht="20.25" customHeight="1">
      <c r="A7" s="292"/>
      <c r="B7" s="292"/>
      <c r="C7" s="292"/>
      <c r="D7" s="14" t="s">
        <v>93</v>
      </c>
      <c r="E7" s="14" t="s">
        <v>36</v>
      </c>
      <c r="F7" s="14" t="s">
        <v>159</v>
      </c>
      <c r="G7" s="296"/>
      <c r="H7" s="294"/>
      <c r="I7" s="292"/>
      <c r="J7" s="13" t="s">
        <v>159</v>
      </c>
      <c r="K7" s="48" t="s">
        <v>449</v>
      </c>
      <c r="L7" s="49" t="s">
        <v>450</v>
      </c>
      <c r="M7" s="48" t="s">
        <v>451</v>
      </c>
      <c r="N7" s="49" t="s">
        <v>448</v>
      </c>
      <c r="O7" s="49" t="s">
        <v>452</v>
      </c>
    </row>
    <row r="8" spans="1:15" ht="20.25" customHeight="1">
      <c r="A8" s="109" t="s">
        <v>164</v>
      </c>
      <c r="B8" s="109" t="s">
        <v>165</v>
      </c>
      <c r="C8" s="110">
        <f>D8+1</f>
        <v>44446</v>
      </c>
      <c r="D8" s="110">
        <f>E8+1</f>
        <v>44445</v>
      </c>
      <c r="E8" s="110">
        <v>44444</v>
      </c>
      <c r="F8" s="111">
        <f aca="true" t="shared" si="0" ref="F8:F31">E8+2</f>
        <v>44446</v>
      </c>
      <c r="G8" s="112" t="s">
        <v>515</v>
      </c>
      <c r="H8" s="113" t="s">
        <v>516</v>
      </c>
      <c r="I8" s="127" t="s">
        <v>517</v>
      </c>
      <c r="J8" s="128">
        <v>44454</v>
      </c>
      <c r="K8" s="129"/>
      <c r="L8" s="129">
        <f>J8+9</f>
        <v>44463</v>
      </c>
      <c r="M8" s="129"/>
      <c r="N8" s="129">
        <f>J8+8</f>
        <v>44462</v>
      </c>
      <c r="O8" s="129">
        <f>J8+10</f>
        <v>44464</v>
      </c>
    </row>
    <row r="9" spans="1:15" ht="20.25" customHeight="1">
      <c r="A9" s="114" t="s">
        <v>169</v>
      </c>
      <c r="B9" s="114" t="s">
        <v>170</v>
      </c>
      <c r="C9" s="115">
        <v>44447</v>
      </c>
      <c r="D9" s="115">
        <v>44447</v>
      </c>
      <c r="E9" s="115">
        <f>D9+1</f>
        <v>44448</v>
      </c>
      <c r="F9" s="116">
        <f t="shared" si="0"/>
        <v>44450</v>
      </c>
      <c r="G9" s="117" t="s">
        <v>483</v>
      </c>
      <c r="H9" s="118" t="s">
        <v>518</v>
      </c>
      <c r="I9" s="130" t="s">
        <v>518</v>
      </c>
      <c r="J9" s="131">
        <v>44453</v>
      </c>
      <c r="K9" s="132">
        <f>J9+7</f>
        <v>44460</v>
      </c>
      <c r="L9" s="132"/>
      <c r="M9" s="132" t="s">
        <v>99</v>
      </c>
      <c r="N9" s="132"/>
      <c r="O9" s="132"/>
    </row>
    <row r="10" spans="1:15" ht="20.25" customHeight="1">
      <c r="A10" s="109" t="s">
        <v>164</v>
      </c>
      <c r="B10" s="109" t="s">
        <v>174</v>
      </c>
      <c r="C10" s="110">
        <f>D10+1</f>
        <v>44458</v>
      </c>
      <c r="D10" s="110">
        <f>E10+1</f>
        <v>44457</v>
      </c>
      <c r="E10" s="110">
        <f>E9+8</f>
        <v>44456</v>
      </c>
      <c r="F10" s="111">
        <f t="shared" si="0"/>
        <v>44458</v>
      </c>
      <c r="G10" s="119" t="s">
        <v>175</v>
      </c>
      <c r="H10" s="120"/>
      <c r="I10" s="133"/>
      <c r="J10" s="134"/>
      <c r="K10" s="129"/>
      <c r="L10" s="129"/>
      <c r="M10" s="129"/>
      <c r="N10" s="129"/>
      <c r="O10" s="129"/>
    </row>
    <row r="11" spans="1:15" ht="20.25" customHeight="1">
      <c r="A11" s="114" t="s">
        <v>169</v>
      </c>
      <c r="B11" s="114" t="s">
        <v>176</v>
      </c>
      <c r="C11" s="115">
        <f>C9+7</f>
        <v>44454</v>
      </c>
      <c r="D11" s="115">
        <f>D9+7</f>
        <v>44454</v>
      </c>
      <c r="E11" s="115">
        <f>D11-1</f>
        <v>44453</v>
      </c>
      <c r="F11" s="116">
        <f t="shared" si="0"/>
        <v>44455</v>
      </c>
      <c r="G11" s="121" t="s">
        <v>491</v>
      </c>
      <c r="H11" s="122" t="s">
        <v>519</v>
      </c>
      <c r="I11" s="121" t="s">
        <v>519</v>
      </c>
      <c r="J11" s="135">
        <f>J9+5</f>
        <v>44458</v>
      </c>
      <c r="K11" s="132">
        <f>J11+7</f>
        <v>44465</v>
      </c>
      <c r="L11" s="132"/>
      <c r="M11" s="132">
        <f>J11+8</f>
        <v>44466</v>
      </c>
      <c r="N11" s="132"/>
      <c r="O11" s="132"/>
    </row>
    <row r="12" spans="1:15" ht="20.25" customHeight="1">
      <c r="A12" s="109" t="s">
        <v>164</v>
      </c>
      <c r="B12" s="109" t="s">
        <v>177</v>
      </c>
      <c r="C12" s="110">
        <f>D12+1</f>
        <v>44460</v>
      </c>
      <c r="D12" s="110">
        <f>E12+1</f>
        <v>44459</v>
      </c>
      <c r="E12" s="110">
        <f>E8+14</f>
        <v>44458</v>
      </c>
      <c r="F12" s="111">
        <f t="shared" si="0"/>
        <v>44460</v>
      </c>
      <c r="G12" s="119" t="s">
        <v>520</v>
      </c>
      <c r="H12" s="120" t="s">
        <v>521</v>
      </c>
      <c r="I12" s="119" t="s">
        <v>522</v>
      </c>
      <c r="J12" s="134">
        <v>44473</v>
      </c>
      <c r="K12" s="129"/>
      <c r="L12" s="129">
        <f>J12+9</f>
        <v>44482</v>
      </c>
      <c r="M12" s="129"/>
      <c r="N12" s="129">
        <f>J12+8</f>
        <v>44481</v>
      </c>
      <c r="O12" s="129">
        <f>J12+10</f>
        <v>44483</v>
      </c>
    </row>
    <row r="13" spans="1:15" ht="20.25" customHeight="1">
      <c r="A13" s="114" t="s">
        <v>169</v>
      </c>
      <c r="B13" s="114" t="s">
        <v>180</v>
      </c>
      <c r="C13" s="115">
        <f>C11+6</f>
        <v>44460</v>
      </c>
      <c r="D13" s="115">
        <f>D11+6</f>
        <v>44460</v>
      </c>
      <c r="E13" s="115">
        <f>D13+1</f>
        <v>44461</v>
      </c>
      <c r="F13" s="116">
        <f t="shared" si="0"/>
        <v>44463</v>
      </c>
      <c r="G13" s="121" t="s">
        <v>495</v>
      </c>
      <c r="H13" s="118" t="s">
        <v>521</v>
      </c>
      <c r="I13" s="121" t="s">
        <v>523</v>
      </c>
      <c r="J13" s="116">
        <v>44475</v>
      </c>
      <c r="K13" s="132">
        <f>J13+7</f>
        <v>44482</v>
      </c>
      <c r="L13" s="132"/>
      <c r="M13" s="132">
        <f>J13+8</f>
        <v>44483</v>
      </c>
      <c r="N13" s="132"/>
      <c r="O13" s="132"/>
    </row>
    <row r="14" spans="1:15" ht="20.25" customHeight="1">
      <c r="A14" s="109" t="s">
        <v>164</v>
      </c>
      <c r="B14" s="109" t="s">
        <v>183</v>
      </c>
      <c r="C14" s="110">
        <f>D14+1</f>
        <v>44467</v>
      </c>
      <c r="D14" s="110">
        <f>E14+1</f>
        <v>44466</v>
      </c>
      <c r="E14" s="110">
        <f>E12+7</f>
        <v>44465</v>
      </c>
      <c r="F14" s="111">
        <f t="shared" si="0"/>
        <v>44467</v>
      </c>
      <c r="G14" s="119" t="s">
        <v>520</v>
      </c>
      <c r="H14" s="120" t="s">
        <v>521</v>
      </c>
      <c r="I14" s="119" t="s">
        <v>522</v>
      </c>
      <c r="J14" s="134">
        <v>44473</v>
      </c>
      <c r="K14" s="129"/>
      <c r="L14" s="129">
        <f>J14+9</f>
        <v>44482</v>
      </c>
      <c r="M14" s="129"/>
      <c r="N14" s="129">
        <f>J14+8</f>
        <v>44481</v>
      </c>
      <c r="O14" s="129">
        <f>J14+10</f>
        <v>44483</v>
      </c>
    </row>
    <row r="15" spans="1:15" ht="20.25" customHeight="1">
      <c r="A15" s="114" t="s">
        <v>169</v>
      </c>
      <c r="B15" s="114" t="s">
        <v>184</v>
      </c>
      <c r="C15" s="115">
        <f>C13+7</f>
        <v>44467</v>
      </c>
      <c r="D15" s="115">
        <f>D13+7</f>
        <v>44467</v>
      </c>
      <c r="E15" s="115">
        <f>D15+1</f>
        <v>44468</v>
      </c>
      <c r="F15" s="116">
        <f t="shared" si="0"/>
        <v>44470</v>
      </c>
      <c r="G15" s="121" t="s">
        <v>495</v>
      </c>
      <c r="H15" s="118" t="s">
        <v>521</v>
      </c>
      <c r="I15" s="121" t="s">
        <v>523</v>
      </c>
      <c r="J15" s="116">
        <v>44475</v>
      </c>
      <c r="K15" s="132">
        <f>J15+7</f>
        <v>44482</v>
      </c>
      <c r="L15" s="132"/>
      <c r="M15" s="132">
        <f>J15+8</f>
        <v>44483</v>
      </c>
      <c r="N15" s="132"/>
      <c r="O15" s="132"/>
    </row>
    <row r="16" spans="1:15" ht="20.25" customHeight="1">
      <c r="A16" s="109" t="s">
        <v>164</v>
      </c>
      <c r="B16" s="109" t="s">
        <v>187</v>
      </c>
      <c r="C16" s="110">
        <f>D16+1</f>
        <v>44474</v>
      </c>
      <c r="D16" s="110">
        <f>E16+1</f>
        <v>44473</v>
      </c>
      <c r="E16" s="110">
        <f>E14+7</f>
        <v>44472</v>
      </c>
      <c r="F16" s="111">
        <f t="shared" si="0"/>
        <v>44474</v>
      </c>
      <c r="G16" s="119" t="s">
        <v>515</v>
      </c>
      <c r="H16" s="113"/>
      <c r="I16" s="119" t="s">
        <v>524</v>
      </c>
      <c r="J16" s="134">
        <f>J14+11</f>
        <v>44484</v>
      </c>
      <c r="K16" s="129"/>
      <c r="L16" s="129">
        <f>J16+9</f>
        <v>44493</v>
      </c>
      <c r="M16" s="129"/>
      <c r="N16" s="129">
        <f>J16+8</f>
        <v>44492</v>
      </c>
      <c r="O16" s="129">
        <f>J16+10</f>
        <v>44494</v>
      </c>
    </row>
    <row r="17" spans="1:15" ht="20.25" customHeight="1">
      <c r="A17" s="114" t="s">
        <v>169</v>
      </c>
      <c r="B17" s="114" t="s">
        <v>190</v>
      </c>
      <c r="C17" s="115">
        <f>C15+7</f>
        <v>44474</v>
      </c>
      <c r="D17" s="115">
        <f>D15+7</f>
        <v>44474</v>
      </c>
      <c r="E17" s="115">
        <f>D17+1</f>
        <v>44475</v>
      </c>
      <c r="F17" s="116">
        <f t="shared" si="0"/>
        <v>44477</v>
      </c>
      <c r="G17" s="121" t="s">
        <v>502</v>
      </c>
      <c r="H17" s="118"/>
      <c r="I17" s="121" t="s">
        <v>525</v>
      </c>
      <c r="J17" s="116">
        <f>J15+7</f>
        <v>44482</v>
      </c>
      <c r="K17" s="132">
        <f>J17+7</f>
        <v>44489</v>
      </c>
      <c r="L17" s="132"/>
      <c r="M17" s="132">
        <f>J17+8</f>
        <v>44490</v>
      </c>
      <c r="N17" s="132"/>
      <c r="O17" s="132"/>
    </row>
    <row r="18" spans="1:15" ht="20.25" customHeight="1">
      <c r="A18" s="109" t="s">
        <v>164</v>
      </c>
      <c r="B18" s="109" t="s">
        <v>193</v>
      </c>
      <c r="C18" s="110">
        <f>D18+1</f>
        <v>44481</v>
      </c>
      <c r="D18" s="110">
        <f>E18+1</f>
        <v>44480</v>
      </c>
      <c r="E18" s="110">
        <f>E16+7</f>
        <v>44479</v>
      </c>
      <c r="F18" s="111">
        <f t="shared" si="0"/>
        <v>44481</v>
      </c>
      <c r="G18" s="119" t="s">
        <v>526</v>
      </c>
      <c r="H18" s="113"/>
      <c r="I18" s="119" t="s">
        <v>527</v>
      </c>
      <c r="J18" s="134">
        <v>44486</v>
      </c>
      <c r="K18" s="129"/>
      <c r="L18" s="129">
        <f>J18+9</f>
        <v>44495</v>
      </c>
      <c r="M18" s="129"/>
      <c r="N18" s="129">
        <f>J18+8</f>
        <v>44494</v>
      </c>
      <c r="O18" s="129">
        <f>J18+10</f>
        <v>44496</v>
      </c>
    </row>
    <row r="19" spans="1:15" ht="20.25" customHeight="1">
      <c r="A19" s="114" t="s">
        <v>169</v>
      </c>
      <c r="B19" s="114" t="s">
        <v>194</v>
      </c>
      <c r="C19" s="115">
        <f>C17+7</f>
        <v>44481</v>
      </c>
      <c r="D19" s="115">
        <f>D17+7</f>
        <v>44481</v>
      </c>
      <c r="E19" s="115">
        <f>D19+1</f>
        <v>44482</v>
      </c>
      <c r="F19" s="116">
        <f t="shared" si="0"/>
        <v>44484</v>
      </c>
      <c r="G19" s="121" t="s">
        <v>491</v>
      </c>
      <c r="H19" s="118"/>
      <c r="I19" s="121" t="s">
        <v>528</v>
      </c>
      <c r="J19" s="116">
        <f>J17+9</f>
        <v>44491</v>
      </c>
      <c r="K19" s="132">
        <f>J19+7</f>
        <v>44498</v>
      </c>
      <c r="L19" s="132"/>
      <c r="M19" s="132">
        <f>J19+8</f>
        <v>44499</v>
      </c>
      <c r="N19" s="132"/>
      <c r="O19" s="132"/>
    </row>
    <row r="20" spans="1:15" ht="20.25" customHeight="1">
      <c r="A20" s="109" t="s">
        <v>164</v>
      </c>
      <c r="B20" s="109" t="s">
        <v>195</v>
      </c>
      <c r="C20" s="110">
        <f>D20+1</f>
        <v>44488</v>
      </c>
      <c r="D20" s="110">
        <f>E20+1</f>
        <v>44487</v>
      </c>
      <c r="E20" s="110">
        <f>E18+7</f>
        <v>44486</v>
      </c>
      <c r="F20" s="111">
        <f t="shared" si="0"/>
        <v>44488</v>
      </c>
      <c r="G20" s="119" t="s">
        <v>520</v>
      </c>
      <c r="H20" s="113"/>
      <c r="I20" s="119" t="s">
        <v>529</v>
      </c>
      <c r="J20" s="134">
        <v>44501</v>
      </c>
      <c r="K20" s="129"/>
      <c r="L20" s="129">
        <f>J20+9</f>
        <v>44510</v>
      </c>
      <c r="M20" s="129"/>
      <c r="N20" s="129">
        <f>J20+8</f>
        <v>44509</v>
      </c>
      <c r="O20" s="129">
        <f>J20+10</f>
        <v>44511</v>
      </c>
    </row>
    <row r="21" spans="1:15" ht="20.25" customHeight="1">
      <c r="A21" s="114" t="s">
        <v>169</v>
      </c>
      <c r="B21" s="114" t="s">
        <v>196</v>
      </c>
      <c r="C21" s="115">
        <f>C19+7</f>
        <v>44488</v>
      </c>
      <c r="D21" s="115">
        <f>D19+7</f>
        <v>44488</v>
      </c>
      <c r="E21" s="115">
        <f>D21+1</f>
        <v>44489</v>
      </c>
      <c r="F21" s="116">
        <f t="shared" si="0"/>
        <v>44491</v>
      </c>
      <c r="G21" s="121" t="s">
        <v>495</v>
      </c>
      <c r="H21" s="118"/>
      <c r="I21" s="121" t="s">
        <v>530</v>
      </c>
      <c r="J21" s="116">
        <v>44503</v>
      </c>
      <c r="K21" s="132">
        <f>J21+7</f>
        <v>44510</v>
      </c>
      <c r="L21" s="132"/>
      <c r="M21" s="132">
        <f>J21+8</f>
        <v>44511</v>
      </c>
      <c r="N21" s="132"/>
      <c r="O21" s="132"/>
    </row>
    <row r="22" spans="1:15" ht="20.25" customHeight="1">
      <c r="A22" s="109" t="s">
        <v>164</v>
      </c>
      <c r="B22" s="109" t="s">
        <v>199</v>
      </c>
      <c r="C22" s="110">
        <f>D22+1</f>
        <v>44495</v>
      </c>
      <c r="D22" s="110">
        <f>E22+1</f>
        <v>44494</v>
      </c>
      <c r="E22" s="110">
        <f>E20+7</f>
        <v>44493</v>
      </c>
      <c r="F22" s="111">
        <f t="shared" si="0"/>
        <v>44495</v>
      </c>
      <c r="G22" s="119" t="s">
        <v>531</v>
      </c>
      <c r="H22" s="120"/>
      <c r="I22" s="119" t="s">
        <v>532</v>
      </c>
      <c r="J22" s="134">
        <v>44502</v>
      </c>
      <c r="K22" s="129"/>
      <c r="L22" s="129">
        <f>J22+9</f>
        <v>44511</v>
      </c>
      <c r="M22" s="129"/>
      <c r="N22" s="129">
        <f>J22+8</f>
        <v>44510</v>
      </c>
      <c r="O22" s="129">
        <f>J22+10</f>
        <v>44512</v>
      </c>
    </row>
    <row r="23" spans="1:15" ht="20.25" customHeight="1">
      <c r="A23" s="114" t="s">
        <v>169</v>
      </c>
      <c r="B23" s="114" t="s">
        <v>202</v>
      </c>
      <c r="C23" s="115">
        <f>C21+7</f>
        <v>44495</v>
      </c>
      <c r="D23" s="115">
        <f>D21+7</f>
        <v>44495</v>
      </c>
      <c r="E23" s="115">
        <f>D23+1</f>
        <v>44496</v>
      </c>
      <c r="F23" s="116">
        <f t="shared" si="0"/>
        <v>44498</v>
      </c>
      <c r="G23" s="121" t="s">
        <v>495</v>
      </c>
      <c r="H23" s="118"/>
      <c r="I23" s="121" t="s">
        <v>530</v>
      </c>
      <c r="J23" s="116">
        <v>44503</v>
      </c>
      <c r="K23" s="132">
        <f>J23+7</f>
        <v>44510</v>
      </c>
      <c r="L23" s="132"/>
      <c r="M23" s="132">
        <f>J23+8</f>
        <v>44511</v>
      </c>
      <c r="N23" s="132"/>
      <c r="O23" s="132"/>
    </row>
    <row r="24" spans="1:15" ht="20.25" customHeight="1">
      <c r="A24" s="109" t="s">
        <v>164</v>
      </c>
      <c r="B24" s="109" t="s">
        <v>205</v>
      </c>
      <c r="C24" s="110">
        <f>D24+1</f>
        <v>44502</v>
      </c>
      <c r="D24" s="110">
        <f>E24+1</f>
        <v>44501</v>
      </c>
      <c r="E24" s="110">
        <f>E22+7</f>
        <v>44500</v>
      </c>
      <c r="F24" s="111">
        <f t="shared" si="0"/>
        <v>44502</v>
      </c>
      <c r="G24" s="119" t="s">
        <v>515</v>
      </c>
      <c r="H24" s="113"/>
      <c r="I24" s="119" t="s">
        <v>533</v>
      </c>
      <c r="J24" s="134">
        <f>J22+10</f>
        <v>44512</v>
      </c>
      <c r="K24" s="129"/>
      <c r="L24" s="129">
        <f>J24+9</f>
        <v>44521</v>
      </c>
      <c r="M24" s="129"/>
      <c r="N24" s="129">
        <f>J24+8</f>
        <v>44520</v>
      </c>
      <c r="O24" s="129">
        <f>J24+10</f>
        <v>44522</v>
      </c>
    </row>
    <row r="25" spans="1:15" ht="20.25" customHeight="1">
      <c r="A25" s="114" t="s">
        <v>169</v>
      </c>
      <c r="B25" s="114" t="s">
        <v>208</v>
      </c>
      <c r="C25" s="115">
        <f>C23+7</f>
        <v>44502</v>
      </c>
      <c r="D25" s="115">
        <f>D23+7</f>
        <v>44502</v>
      </c>
      <c r="E25" s="115">
        <f>D25+1</f>
        <v>44503</v>
      </c>
      <c r="F25" s="116">
        <f t="shared" si="0"/>
        <v>44505</v>
      </c>
      <c r="G25" s="121" t="s">
        <v>502</v>
      </c>
      <c r="H25" s="118"/>
      <c r="I25" s="121" t="s">
        <v>534</v>
      </c>
      <c r="J25" s="116">
        <f>J23+7</f>
        <v>44510</v>
      </c>
      <c r="K25" s="132">
        <f>J25+7</f>
        <v>44517</v>
      </c>
      <c r="L25" s="132"/>
      <c r="M25" s="132">
        <f>J25+8</f>
        <v>44518</v>
      </c>
      <c r="N25" s="132"/>
      <c r="O25" s="132"/>
    </row>
    <row r="26" spans="1:15" ht="20.25" customHeight="1">
      <c r="A26" s="109" t="s">
        <v>164</v>
      </c>
      <c r="B26" s="109" t="s">
        <v>211</v>
      </c>
      <c r="C26" s="110">
        <f>D26+1</f>
        <v>44509</v>
      </c>
      <c r="D26" s="110">
        <f>E26+1</f>
        <v>44508</v>
      </c>
      <c r="E26" s="110">
        <f>E24+7</f>
        <v>44507</v>
      </c>
      <c r="F26" s="111">
        <f t="shared" si="0"/>
        <v>44509</v>
      </c>
      <c r="G26" s="119" t="s">
        <v>526</v>
      </c>
      <c r="H26" s="120"/>
      <c r="I26" s="119" t="s">
        <v>535</v>
      </c>
      <c r="J26" s="134">
        <f>J24+2</f>
        <v>44514</v>
      </c>
      <c r="K26" s="129"/>
      <c r="L26" s="129">
        <f>J26+9</f>
        <v>44523</v>
      </c>
      <c r="M26" s="129"/>
      <c r="N26" s="129">
        <f>J26+8</f>
        <v>44522</v>
      </c>
      <c r="O26" s="129">
        <f>J26+10</f>
        <v>44524</v>
      </c>
    </row>
    <row r="27" spans="1:15" ht="20.25" customHeight="1">
      <c r="A27" s="114" t="s">
        <v>169</v>
      </c>
      <c r="B27" s="114" t="s">
        <v>214</v>
      </c>
      <c r="C27" s="115">
        <f>C25+7</f>
        <v>44509</v>
      </c>
      <c r="D27" s="115">
        <f>D25+7</f>
        <v>44509</v>
      </c>
      <c r="E27" s="115">
        <f>D27+1</f>
        <v>44510</v>
      </c>
      <c r="F27" s="116">
        <f t="shared" si="0"/>
        <v>44512</v>
      </c>
      <c r="G27" s="121" t="s">
        <v>491</v>
      </c>
      <c r="H27" s="122"/>
      <c r="I27" s="121" t="s">
        <v>536</v>
      </c>
      <c r="J27" s="116">
        <f>J25+6</f>
        <v>44516</v>
      </c>
      <c r="K27" s="132">
        <f>J27+7</f>
        <v>44523</v>
      </c>
      <c r="L27" s="132"/>
      <c r="M27" s="132">
        <f>J27+8</f>
        <v>44524</v>
      </c>
      <c r="N27" s="132"/>
      <c r="O27" s="132"/>
    </row>
    <row r="28" spans="1:15" ht="20.25" customHeight="1">
      <c r="A28" s="109" t="s">
        <v>164</v>
      </c>
      <c r="B28" s="109" t="s">
        <v>217</v>
      </c>
      <c r="C28" s="110">
        <f>D28+1</f>
        <v>44516</v>
      </c>
      <c r="D28" s="110">
        <f>E28+1</f>
        <v>44515</v>
      </c>
      <c r="E28" s="110">
        <f>E26+7</f>
        <v>44514</v>
      </c>
      <c r="F28" s="111">
        <f t="shared" si="0"/>
        <v>44516</v>
      </c>
      <c r="G28" s="119" t="s">
        <v>520</v>
      </c>
      <c r="H28" s="123"/>
      <c r="I28" s="119" t="s">
        <v>537</v>
      </c>
      <c r="J28" s="134">
        <f>J26+15</f>
        <v>44529</v>
      </c>
      <c r="K28" s="129"/>
      <c r="L28" s="129">
        <f>J28+9</f>
        <v>44538</v>
      </c>
      <c r="M28" s="129"/>
      <c r="N28" s="129">
        <f>J28+8</f>
        <v>44537</v>
      </c>
      <c r="O28" s="129">
        <f>J28+10</f>
        <v>44539</v>
      </c>
    </row>
    <row r="29" spans="1:15" ht="20.25" customHeight="1">
      <c r="A29" s="114" t="s">
        <v>169</v>
      </c>
      <c r="B29" s="114" t="s">
        <v>220</v>
      </c>
      <c r="C29" s="115">
        <f>C27+7</f>
        <v>44516</v>
      </c>
      <c r="D29" s="115">
        <f>D27+7</f>
        <v>44516</v>
      </c>
      <c r="E29" s="115">
        <f>D29+1</f>
        <v>44517</v>
      </c>
      <c r="F29" s="116">
        <f t="shared" si="0"/>
        <v>44519</v>
      </c>
      <c r="G29" s="121" t="s">
        <v>175</v>
      </c>
      <c r="H29" s="124"/>
      <c r="I29" s="121"/>
      <c r="J29" s="116"/>
      <c r="K29" s="132"/>
      <c r="L29" s="132"/>
      <c r="M29" s="132">
        <f>J29+8</f>
        <v>8</v>
      </c>
      <c r="N29" s="132"/>
      <c r="O29" s="132"/>
    </row>
    <row r="30" spans="1:15" ht="20.25" customHeight="1">
      <c r="A30" s="109" t="s">
        <v>164</v>
      </c>
      <c r="B30" s="109" t="s">
        <v>221</v>
      </c>
      <c r="C30" s="110">
        <f>D30+1</f>
        <v>44523</v>
      </c>
      <c r="D30" s="110">
        <f>E30+1</f>
        <v>44522</v>
      </c>
      <c r="E30" s="110">
        <f>E28+7</f>
        <v>44521</v>
      </c>
      <c r="F30" s="111">
        <f t="shared" si="0"/>
        <v>44523</v>
      </c>
      <c r="G30" s="119" t="s">
        <v>520</v>
      </c>
      <c r="H30" s="123"/>
      <c r="I30" s="119" t="s">
        <v>537</v>
      </c>
      <c r="J30" s="134">
        <f>J28+0</f>
        <v>44529</v>
      </c>
      <c r="K30" s="129"/>
      <c r="L30" s="129">
        <f>J30+9</f>
        <v>44538</v>
      </c>
      <c r="M30" s="129"/>
      <c r="N30" s="129">
        <f>J30+8</f>
        <v>44537</v>
      </c>
      <c r="O30" s="129">
        <f>J30+10</f>
        <v>44539</v>
      </c>
    </row>
    <row r="31" spans="1:15" ht="20.25" customHeight="1">
      <c r="A31" s="114" t="s">
        <v>169</v>
      </c>
      <c r="B31" s="114" t="s">
        <v>223</v>
      </c>
      <c r="C31" s="115">
        <f>C29+7</f>
        <v>44523</v>
      </c>
      <c r="D31" s="115">
        <f>D29+7</f>
        <v>44523</v>
      </c>
      <c r="E31" s="115">
        <f>D31+1</f>
        <v>44524</v>
      </c>
      <c r="F31" s="116">
        <f t="shared" si="0"/>
        <v>44526</v>
      </c>
      <c r="G31" s="121" t="s">
        <v>495</v>
      </c>
      <c r="H31" s="118"/>
      <c r="I31" s="121" t="s">
        <v>538</v>
      </c>
      <c r="J31" s="116">
        <v>44531</v>
      </c>
      <c r="K31" s="132">
        <f>J31+7</f>
        <v>44538</v>
      </c>
      <c r="L31" s="132"/>
      <c r="M31" s="132">
        <f>J31+8</f>
        <v>44539</v>
      </c>
      <c r="N31" s="132"/>
      <c r="O31" s="132"/>
    </row>
    <row r="32" spans="1:15" ht="15.75">
      <c r="A32" s="37" t="s">
        <v>4</v>
      </c>
      <c r="B32" s="38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5.75">
      <c r="A33" s="40" t="s">
        <v>226</v>
      </c>
      <c r="B33" s="41"/>
      <c r="C33" s="41"/>
      <c r="D33" s="41"/>
      <c r="E33" s="41"/>
      <c r="F33" s="42"/>
      <c r="G33" s="125"/>
      <c r="H33" s="42"/>
      <c r="I33" s="42"/>
      <c r="J33" s="55"/>
      <c r="K33" s="56" t="s">
        <v>8</v>
      </c>
      <c r="L33" s="56"/>
      <c r="M33" s="55"/>
      <c r="N33" s="55"/>
      <c r="O33" s="55"/>
    </row>
    <row r="34" spans="1:15" ht="15.75">
      <c r="A34" s="43" t="s">
        <v>148</v>
      </c>
      <c r="B34" s="40"/>
      <c r="C34" s="40"/>
      <c r="D34" s="40"/>
      <c r="E34" s="40"/>
      <c r="F34" s="42"/>
      <c r="G34" s="125"/>
      <c r="H34" s="42"/>
      <c r="I34" s="42"/>
      <c r="J34" s="57"/>
      <c r="K34" s="58" t="s">
        <v>10</v>
      </c>
      <c r="L34" s="58"/>
      <c r="M34" s="57"/>
      <c r="N34" s="57"/>
      <c r="O34" s="57"/>
    </row>
    <row r="35" spans="1:15" ht="15.75">
      <c r="A35" s="44"/>
      <c r="B35" s="42"/>
      <c r="C35" s="42"/>
      <c r="D35" s="45"/>
      <c r="E35" s="45"/>
      <c r="F35" s="45"/>
      <c r="G35" s="126"/>
      <c r="H35" s="45"/>
      <c r="I35" s="45"/>
      <c r="J35" s="59"/>
      <c r="K35" s="58" t="s">
        <v>12</v>
      </c>
      <c r="L35" s="58"/>
      <c r="M35" s="59"/>
      <c r="N35" s="59"/>
      <c r="O35" s="59"/>
    </row>
    <row r="36" spans="1:15" ht="15.75">
      <c r="A36" s="46"/>
      <c r="B36" s="42"/>
      <c r="C36" s="42"/>
      <c r="D36" s="45"/>
      <c r="E36" s="45"/>
      <c r="F36" s="45"/>
      <c r="G36" s="126"/>
      <c r="H36" s="45"/>
      <c r="I36" s="45"/>
      <c r="J36" s="60"/>
      <c r="K36" s="58" t="s">
        <v>14</v>
      </c>
      <c r="L36" s="58"/>
      <c r="M36" s="60"/>
      <c r="N36" s="60"/>
      <c r="O36" s="60"/>
    </row>
    <row r="37" spans="1:15" ht="15.75">
      <c r="A37" s="47"/>
      <c r="B37" s="42"/>
      <c r="C37" s="42"/>
      <c r="D37" s="42"/>
      <c r="E37" s="42"/>
      <c r="F37" s="42"/>
      <c r="G37" s="125"/>
      <c r="H37" s="42"/>
      <c r="I37" s="42"/>
      <c r="J37" s="61"/>
      <c r="K37" s="284" t="s">
        <v>16</v>
      </c>
      <c r="L37" s="58"/>
      <c r="M37" s="61"/>
      <c r="N37" s="61"/>
      <c r="O37" s="61"/>
    </row>
    <row r="38" spans="1:15" ht="12.75">
      <c r="A38" s="42"/>
      <c r="B38" s="42"/>
      <c r="C38" s="42"/>
      <c r="D38" s="42"/>
      <c r="E38" s="42"/>
      <c r="F38" s="42"/>
      <c r="G38" s="125"/>
      <c r="H38" s="42"/>
      <c r="I38" s="42"/>
      <c r="J38" s="42"/>
      <c r="K38" s="58" t="s">
        <v>18</v>
      </c>
      <c r="L38" s="58"/>
      <c r="M38" s="42"/>
      <c r="N38" s="42"/>
      <c r="O38" s="42"/>
    </row>
    <row r="39" spans="1:15" ht="12.75">
      <c r="A39" s="42"/>
      <c r="B39" s="42"/>
      <c r="C39" s="42"/>
      <c r="D39" s="42"/>
      <c r="E39" s="42"/>
      <c r="F39" s="42"/>
      <c r="G39" s="125"/>
      <c r="H39" s="42"/>
      <c r="I39" s="42"/>
      <c r="J39" s="42"/>
      <c r="K39" s="42"/>
      <c r="L39" s="42"/>
      <c r="M39" s="42"/>
      <c r="N39" s="42"/>
      <c r="O39" s="42"/>
    </row>
  </sheetData>
  <sheetProtection/>
  <mergeCells count="6">
    <mergeCell ref="I6:I7"/>
    <mergeCell ref="A6:A7"/>
    <mergeCell ref="B6:B7"/>
    <mergeCell ref="C6:C7"/>
    <mergeCell ref="G6:G7"/>
    <mergeCell ref="H6:H7"/>
  </mergeCells>
  <conditionalFormatting sqref="G12:I12">
    <cfRule type="expression" priority="34" dxfId="0">
      <formula>'JAPAN via CMP'!#REF!="ONE"</formula>
    </cfRule>
  </conditionalFormatting>
  <conditionalFormatting sqref="I13">
    <cfRule type="expression" priority="114" dxfId="0">
      <formula>'JAPAN via CMP'!#REF!="ONE"</formula>
    </cfRule>
  </conditionalFormatting>
  <conditionalFormatting sqref="G14:I14">
    <cfRule type="expression" priority="2" dxfId="0">
      <formula>'JAPAN via CMP'!#REF!="ONE"</formula>
    </cfRule>
  </conditionalFormatting>
  <conditionalFormatting sqref="G15:H15">
    <cfRule type="expression" priority="6" dxfId="0">
      <formula>'JAPAN via CMP'!#REF!="ONE"</formula>
    </cfRule>
  </conditionalFormatting>
  <conditionalFormatting sqref="I15">
    <cfRule type="expression" priority="5" dxfId="0">
      <formula>'JAPAN via CMP'!#REF!="ONE"</formula>
    </cfRule>
  </conditionalFormatting>
  <conditionalFormatting sqref="G16:H16">
    <cfRule type="expression" priority="23" dxfId="0">
      <formula>'JAPAN via CMP'!#REF!="ONE"</formula>
    </cfRule>
  </conditionalFormatting>
  <conditionalFormatting sqref="I16">
    <cfRule type="expression" priority="22" dxfId="0">
      <formula>'JAPAN via CMP'!#REF!="ONE"</formula>
    </cfRule>
  </conditionalFormatting>
  <conditionalFormatting sqref="I17">
    <cfRule type="expression" priority="99" dxfId="0">
      <formula>'JAPAN via CMP'!#REF!="ONE"</formula>
    </cfRule>
  </conditionalFormatting>
  <conditionalFormatting sqref="G18:H18">
    <cfRule type="expression" priority="21" dxfId="0">
      <formula>'JAPAN via CMP'!#REF!="ONE"</formula>
    </cfRule>
  </conditionalFormatting>
  <conditionalFormatting sqref="I18">
    <cfRule type="expression" priority="20" dxfId="0">
      <formula>'JAPAN via CMP'!#REF!="ONE"</formula>
    </cfRule>
  </conditionalFormatting>
  <conditionalFormatting sqref="I19">
    <cfRule type="expression" priority="108" dxfId="0">
      <formula>'JAPAN via CMP'!#REF!="ONE"</formula>
    </cfRule>
  </conditionalFormatting>
  <conditionalFormatting sqref="G20:H20">
    <cfRule type="expression" priority="19" dxfId="0">
      <formula>'JAPAN via CMP'!#REF!="ONE"</formula>
    </cfRule>
  </conditionalFormatting>
  <conditionalFormatting sqref="I20">
    <cfRule type="expression" priority="18" dxfId="0">
      <formula>'JAPAN via CMP'!#REF!="ONE"</formula>
    </cfRule>
  </conditionalFormatting>
  <conditionalFormatting sqref="I21">
    <cfRule type="expression" priority="106" dxfId="0">
      <formula>'JAPAN via CMP'!#REF!="ONE"</formula>
    </cfRule>
  </conditionalFormatting>
  <conditionalFormatting sqref="G22:H22">
    <cfRule type="expression" priority="17" dxfId="0">
      <formula>'JAPAN via CMP'!#REF!="ONE"</formula>
    </cfRule>
  </conditionalFormatting>
  <conditionalFormatting sqref="I22">
    <cfRule type="expression" priority="16" dxfId="0">
      <formula>'JAPAN via CMP'!#REF!="ONE"</formula>
    </cfRule>
  </conditionalFormatting>
  <conditionalFormatting sqref="G23:H23">
    <cfRule type="expression" priority="4" dxfId="0">
      <formula>'JAPAN via CMP'!#REF!="ONE"</formula>
    </cfRule>
  </conditionalFormatting>
  <conditionalFormatting sqref="I23">
    <cfRule type="expression" priority="3" dxfId="0">
      <formula>'JAPAN via CMP'!#REF!="ONE"</formula>
    </cfRule>
  </conditionalFormatting>
  <conditionalFormatting sqref="G24:H24">
    <cfRule type="expression" priority="15" dxfId="0">
      <formula>'JAPAN via CMP'!#REF!="ONE"</formula>
    </cfRule>
  </conditionalFormatting>
  <conditionalFormatting sqref="I24">
    <cfRule type="expression" priority="14" dxfId="0">
      <formula>'JAPAN via CMP'!#REF!="ONE"</formula>
    </cfRule>
  </conditionalFormatting>
  <conditionalFormatting sqref="I25">
    <cfRule type="expression" priority="102" dxfId="0">
      <formula>'JAPAN via CMP'!#REF!="ONE"</formula>
    </cfRule>
  </conditionalFormatting>
  <conditionalFormatting sqref="G26:H26">
    <cfRule type="expression" priority="13" dxfId="0">
      <formula>'JAPAN via CMP'!#REF!="ONE"</formula>
    </cfRule>
  </conditionalFormatting>
  <conditionalFormatting sqref="I26">
    <cfRule type="expression" priority="12" dxfId="0">
      <formula>'JAPAN via CMP'!#REF!="ONE"</formula>
    </cfRule>
  </conditionalFormatting>
  <conditionalFormatting sqref="I27">
    <cfRule type="expression" priority="100" dxfId="0">
      <formula>'JAPAN via CMP'!#REF!="ONE"</formula>
    </cfRule>
  </conditionalFormatting>
  <conditionalFormatting sqref="G28:I28">
    <cfRule type="expression" priority="11" dxfId="0">
      <formula>'JAPAN via CMP'!#REF!="ONE"</formula>
    </cfRule>
  </conditionalFormatting>
  <conditionalFormatting sqref="G30:I30">
    <cfRule type="expression" priority="1" dxfId="0">
      <formula>'JAPAN via CMP'!#REF!="ONE"</formula>
    </cfRule>
  </conditionalFormatting>
  <conditionalFormatting sqref="G8:I11 G13:H13 G17:H17 G19:H19 G21:H21 G25:H25 G27:H27 G29:I29 G31:I31">
    <cfRule type="expression" priority="115" dxfId="0">
      <formula>'JAPAN via CMP'!#REF!="ONE"</formula>
    </cfRule>
  </conditionalFormatting>
  <printOptions/>
  <pageMargins left="0.7" right="0.7" top="0.75" bottom="0.75" header="0.3" footer="0.3"/>
  <pageSetup horizontalDpi="600" verticalDpi="600" orientation="portrait" paperSize="9" scale="4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1:Q38"/>
  <sheetViews>
    <sheetView view="pageBreakPreview" zoomScale="80" zoomScaleNormal="6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8.8515625" defaultRowHeight="12.75"/>
  <cols>
    <col min="1" max="1" width="24.00390625" style="2" customWidth="1"/>
    <col min="2" max="2" width="13.57421875" style="2" customWidth="1"/>
    <col min="3" max="3" width="11.00390625" style="2" hidden="1" customWidth="1"/>
    <col min="4" max="4" width="12.8515625" style="2" customWidth="1"/>
    <col min="5" max="5" width="14.00390625" style="2" customWidth="1"/>
    <col min="6" max="6" width="17.00390625" style="2" customWidth="1"/>
    <col min="7" max="7" width="8.421875" style="2" customWidth="1"/>
    <col min="8" max="8" width="28.140625" style="2" customWidth="1"/>
    <col min="9" max="9" width="13.421875" style="2" customWidth="1"/>
    <col min="10" max="10" width="16.421875" style="2" customWidth="1"/>
    <col min="11" max="11" width="12.57421875" style="2" customWidth="1"/>
    <col min="12" max="12" width="14.8515625" style="2" customWidth="1"/>
    <col min="13" max="13" width="11.57421875" style="2" customWidth="1"/>
    <col min="14" max="14" width="12.28125" style="2" customWidth="1"/>
    <col min="15" max="15" width="14.8515625" style="2" customWidth="1"/>
    <col min="16" max="16" width="17.57421875" style="2" customWidth="1"/>
    <col min="17" max="17" width="15.421875" style="2" customWidth="1"/>
    <col min="18" max="16384" width="8.8515625" style="2" customWidth="1"/>
  </cols>
  <sheetData>
    <row r="1" spans="1:17" ht="27" customHeight="1">
      <c r="A1" s="3"/>
      <c r="B1" s="4"/>
      <c r="C1" s="4"/>
      <c r="D1" s="4"/>
      <c r="E1" s="4"/>
      <c r="F1" s="5"/>
      <c r="G1" s="5"/>
      <c r="H1" s="5"/>
      <c r="I1" s="5"/>
      <c r="J1" s="10"/>
      <c r="K1" s="10"/>
      <c r="L1" s="10"/>
      <c r="M1" s="10"/>
      <c r="N1" s="10"/>
      <c r="O1" s="10"/>
      <c r="P1" s="10"/>
      <c r="Q1" s="10"/>
    </row>
    <row r="2" spans="1:17" ht="27" customHeight="1">
      <c r="A2" s="6"/>
      <c r="B2" s="4"/>
      <c r="C2" s="7" t="s">
        <v>149</v>
      </c>
      <c r="D2" s="7" t="s">
        <v>539</v>
      </c>
      <c r="E2" s="288" t="s">
        <v>744</v>
      </c>
      <c r="F2" s="8"/>
      <c r="G2" s="5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7" customHeight="1">
      <c r="A3" s="9"/>
      <c r="B3" s="4"/>
      <c r="C3" s="4"/>
      <c r="D3" s="4"/>
      <c r="E3" s="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1" customFormat="1" ht="20.25" customHeight="1">
      <c r="A4" s="291" t="s">
        <v>27</v>
      </c>
      <c r="B4" s="291" t="s">
        <v>29</v>
      </c>
      <c r="C4" s="293" t="s">
        <v>151</v>
      </c>
      <c r="D4" s="12" t="s">
        <v>30</v>
      </c>
      <c r="E4" s="12" t="s">
        <v>30</v>
      </c>
      <c r="F4" s="12" t="s">
        <v>31</v>
      </c>
      <c r="G4" s="291" t="s">
        <v>88</v>
      </c>
      <c r="H4" s="295" t="s">
        <v>32</v>
      </c>
      <c r="I4" s="291" t="s">
        <v>540</v>
      </c>
      <c r="J4" s="11" t="s">
        <v>30</v>
      </c>
      <c r="K4" s="48" t="s">
        <v>541</v>
      </c>
      <c r="L4" s="48" t="s">
        <v>542</v>
      </c>
      <c r="M4" s="49" t="s">
        <v>543</v>
      </c>
      <c r="N4" s="48" t="s">
        <v>544</v>
      </c>
      <c r="O4" s="48" t="s">
        <v>545</v>
      </c>
      <c r="P4" s="48" t="s">
        <v>546</v>
      </c>
      <c r="Q4" s="48" t="s">
        <v>547</v>
      </c>
    </row>
    <row r="5" spans="1:17" s="1" customFormat="1" ht="20.25" customHeight="1">
      <c r="A5" s="292"/>
      <c r="B5" s="292"/>
      <c r="C5" s="297"/>
      <c r="D5" s="14" t="s">
        <v>369</v>
      </c>
      <c r="E5" s="14" t="s">
        <v>370</v>
      </c>
      <c r="F5" s="14" t="s">
        <v>94</v>
      </c>
      <c r="G5" s="292"/>
      <c r="H5" s="296"/>
      <c r="I5" s="292"/>
      <c r="J5" s="13" t="s">
        <v>94</v>
      </c>
      <c r="K5" s="48" t="s">
        <v>548</v>
      </c>
      <c r="L5" s="49" t="s">
        <v>549</v>
      </c>
      <c r="M5" s="49" t="s">
        <v>550</v>
      </c>
      <c r="N5" s="48" t="s">
        <v>551</v>
      </c>
      <c r="O5" s="48" t="s">
        <v>552</v>
      </c>
      <c r="P5" s="49" t="s">
        <v>553</v>
      </c>
      <c r="Q5" s="48" t="s">
        <v>554</v>
      </c>
    </row>
    <row r="6" spans="1:17" ht="20.25" customHeight="1" hidden="1">
      <c r="A6" s="15"/>
      <c r="B6" s="16"/>
      <c r="C6" s="16"/>
      <c r="D6" s="19">
        <v>43190</v>
      </c>
      <c r="E6" s="19">
        <v>43190</v>
      </c>
      <c r="F6" s="20">
        <f>D6+2</f>
        <v>43192</v>
      </c>
      <c r="G6" s="21"/>
      <c r="H6" s="22"/>
      <c r="I6" s="50"/>
      <c r="J6" s="51"/>
      <c r="K6" s="51"/>
      <c r="L6" s="51"/>
      <c r="M6" s="51"/>
      <c r="N6" s="51"/>
      <c r="O6" s="51"/>
      <c r="P6" s="51"/>
      <c r="Q6" s="51"/>
    </row>
    <row r="7" spans="1:17" ht="20.25" customHeight="1">
      <c r="A7" s="23" t="s">
        <v>100</v>
      </c>
      <c r="B7" s="23" t="s">
        <v>101</v>
      </c>
      <c r="C7" s="24">
        <v>44449</v>
      </c>
      <c r="D7" s="24">
        <v>44449</v>
      </c>
      <c r="E7" s="24"/>
      <c r="F7" s="25">
        <f>D7+5</f>
        <v>44454</v>
      </c>
      <c r="G7" s="96" t="s">
        <v>555</v>
      </c>
      <c r="H7" s="97" t="s">
        <v>556</v>
      </c>
      <c r="I7" s="98" t="s">
        <v>557</v>
      </c>
      <c r="J7" s="99">
        <v>44461</v>
      </c>
      <c r="K7" s="100">
        <f>J7+15</f>
        <v>44476</v>
      </c>
      <c r="L7" s="100">
        <f>J7+18</f>
        <v>44479</v>
      </c>
      <c r="M7" s="100">
        <f>J7+21</f>
        <v>44482</v>
      </c>
      <c r="N7" s="100">
        <f>J7+24</f>
        <v>44485</v>
      </c>
      <c r="O7" s="101"/>
      <c r="P7" s="101"/>
      <c r="Q7" s="100"/>
    </row>
    <row r="8" spans="1:17" ht="20.25" customHeight="1">
      <c r="A8" s="28" t="s">
        <v>100</v>
      </c>
      <c r="B8" s="28" t="s">
        <v>101</v>
      </c>
      <c r="C8" s="29"/>
      <c r="D8" s="29"/>
      <c r="E8" s="29">
        <v>44450</v>
      </c>
      <c r="F8" s="30">
        <f>E8+4</f>
        <v>44454</v>
      </c>
      <c r="G8" s="30" t="s">
        <v>558</v>
      </c>
      <c r="H8" s="67" t="s">
        <v>175</v>
      </c>
      <c r="I8" s="102"/>
      <c r="J8" s="66"/>
      <c r="K8" s="73"/>
      <c r="L8" s="73"/>
      <c r="M8" s="73"/>
      <c r="N8" s="73"/>
      <c r="O8" s="73"/>
      <c r="P8" s="73"/>
      <c r="Q8" s="73"/>
    </row>
    <row r="9" spans="1:17" ht="20.25" customHeight="1">
      <c r="A9" s="33" t="s">
        <v>108</v>
      </c>
      <c r="B9" s="33" t="s">
        <v>109</v>
      </c>
      <c r="C9" s="24">
        <v>44454</v>
      </c>
      <c r="D9" s="24">
        <v>44454</v>
      </c>
      <c r="E9" s="24"/>
      <c r="F9" s="30">
        <f>D9+4</f>
        <v>44458</v>
      </c>
      <c r="G9" s="25" t="s">
        <v>555</v>
      </c>
      <c r="H9" s="97" t="s">
        <v>556</v>
      </c>
      <c r="I9" s="103" t="s">
        <v>557</v>
      </c>
      <c r="J9" s="99">
        <v>44461</v>
      </c>
      <c r="K9" s="100">
        <f>J9+15</f>
        <v>44476</v>
      </c>
      <c r="L9" s="100">
        <f>J9+18</f>
        <v>44479</v>
      </c>
      <c r="M9" s="100">
        <f>J9+21</f>
        <v>44482</v>
      </c>
      <c r="N9" s="100">
        <f>J9+24</f>
        <v>44485</v>
      </c>
      <c r="O9" s="101"/>
      <c r="P9" s="101"/>
      <c r="Q9" s="100"/>
    </row>
    <row r="10" spans="1:17" ht="20.25" customHeight="1">
      <c r="A10" s="28" t="s">
        <v>108</v>
      </c>
      <c r="B10" s="28" t="s">
        <v>109</v>
      </c>
      <c r="C10" s="29"/>
      <c r="D10" s="29"/>
      <c r="E10" s="29">
        <f>D9+1</f>
        <v>44455</v>
      </c>
      <c r="F10" s="30">
        <f>E10+3</f>
        <v>44458</v>
      </c>
      <c r="G10" s="30" t="s">
        <v>558</v>
      </c>
      <c r="H10" s="67" t="s">
        <v>175</v>
      </c>
      <c r="I10" s="102"/>
      <c r="J10" s="104"/>
      <c r="K10" s="73"/>
      <c r="L10" s="73"/>
      <c r="M10" s="73"/>
      <c r="N10" s="73"/>
      <c r="O10" s="73"/>
      <c r="P10" s="73"/>
      <c r="Q10" s="73"/>
    </row>
    <row r="11" spans="1:17" ht="20.25" customHeight="1">
      <c r="A11" s="33" t="s">
        <v>114</v>
      </c>
      <c r="B11" s="33" t="s">
        <v>115</v>
      </c>
      <c r="C11" s="24">
        <v>44459</v>
      </c>
      <c r="D11" s="24">
        <v>44459</v>
      </c>
      <c r="E11" s="24"/>
      <c r="F11" s="30">
        <f>D11+4</f>
        <v>44463</v>
      </c>
      <c r="G11" s="25" t="s">
        <v>555</v>
      </c>
      <c r="H11" s="97" t="s">
        <v>175</v>
      </c>
      <c r="I11" s="103"/>
      <c r="J11" s="105"/>
      <c r="K11" s="100"/>
      <c r="L11" s="100"/>
      <c r="M11" s="100"/>
      <c r="N11" s="100"/>
      <c r="O11" s="101"/>
      <c r="P11" s="101"/>
      <c r="Q11" s="101"/>
    </row>
    <row r="12" spans="1:17" ht="20.25" customHeight="1">
      <c r="A12" s="28" t="s">
        <v>114</v>
      </c>
      <c r="B12" s="28" t="s">
        <v>115</v>
      </c>
      <c r="C12" s="29"/>
      <c r="D12" s="29"/>
      <c r="E12" s="29">
        <f>D11+1</f>
        <v>44460</v>
      </c>
      <c r="F12" s="30">
        <f>E12+3</f>
        <v>44463</v>
      </c>
      <c r="G12" s="30" t="s">
        <v>558</v>
      </c>
      <c r="H12" s="67" t="s">
        <v>175</v>
      </c>
      <c r="I12" s="102"/>
      <c r="J12" s="104"/>
      <c r="K12" s="73"/>
      <c r="L12" s="73"/>
      <c r="M12" s="73"/>
      <c r="N12" s="73"/>
      <c r="O12" s="73"/>
      <c r="P12" s="73"/>
      <c r="Q12" s="73"/>
    </row>
    <row r="13" spans="1:17" ht="20.25" customHeight="1">
      <c r="A13" s="23" t="s">
        <v>100</v>
      </c>
      <c r="B13" s="33" t="s">
        <v>118</v>
      </c>
      <c r="C13" s="24">
        <v>44471</v>
      </c>
      <c r="D13" s="24">
        <v>44471</v>
      </c>
      <c r="E13" s="24"/>
      <c r="F13" s="30">
        <f>D13+4</f>
        <v>44475</v>
      </c>
      <c r="G13" s="25" t="s">
        <v>555</v>
      </c>
      <c r="H13" s="97" t="s">
        <v>175</v>
      </c>
      <c r="I13" s="103"/>
      <c r="J13" s="105"/>
      <c r="K13" s="100"/>
      <c r="L13" s="100"/>
      <c r="M13" s="100"/>
      <c r="N13" s="100"/>
      <c r="O13" s="100"/>
      <c r="P13" s="100"/>
      <c r="Q13" s="100"/>
    </row>
    <row r="14" spans="1:17" ht="20.25" customHeight="1">
      <c r="A14" s="28" t="s">
        <v>100</v>
      </c>
      <c r="B14" s="28" t="s">
        <v>118</v>
      </c>
      <c r="C14" s="29"/>
      <c r="D14" s="29"/>
      <c r="E14" s="29">
        <f>D13+1</f>
        <v>44472</v>
      </c>
      <c r="F14" s="30">
        <f>E14+3</f>
        <v>44475</v>
      </c>
      <c r="G14" s="30" t="s">
        <v>558</v>
      </c>
      <c r="H14" s="67" t="s">
        <v>559</v>
      </c>
      <c r="I14" s="106" t="s">
        <v>560</v>
      </c>
      <c r="J14" s="66">
        <v>44482</v>
      </c>
      <c r="K14" s="66"/>
      <c r="L14" s="73"/>
      <c r="M14" s="73"/>
      <c r="N14" s="73"/>
      <c r="O14" s="73">
        <f>J14+15</f>
        <v>44497</v>
      </c>
      <c r="P14" s="73">
        <f>J14+20</f>
        <v>44502</v>
      </c>
      <c r="Q14" s="73">
        <f>J14+23</f>
        <v>44505</v>
      </c>
    </row>
    <row r="15" spans="1:17" ht="20.25" customHeight="1">
      <c r="A15" s="23" t="s">
        <v>108</v>
      </c>
      <c r="B15" s="23" t="s">
        <v>123</v>
      </c>
      <c r="C15" s="24">
        <v>44474</v>
      </c>
      <c r="D15" s="24">
        <v>44474</v>
      </c>
      <c r="E15" s="24"/>
      <c r="F15" s="30">
        <f>D15+4</f>
        <v>44478</v>
      </c>
      <c r="G15" s="25" t="s">
        <v>555</v>
      </c>
      <c r="H15" s="97" t="s">
        <v>175</v>
      </c>
      <c r="I15" s="103"/>
      <c r="J15" s="105"/>
      <c r="K15" s="100"/>
      <c r="L15" s="100"/>
      <c r="M15" s="100"/>
      <c r="N15" s="100"/>
      <c r="O15" s="100"/>
      <c r="P15" s="100"/>
      <c r="Q15" s="100"/>
    </row>
    <row r="16" spans="1:17" ht="20.25" customHeight="1">
      <c r="A16" s="28" t="s">
        <v>108</v>
      </c>
      <c r="B16" s="28" t="s">
        <v>123</v>
      </c>
      <c r="C16" s="29"/>
      <c r="D16" s="29"/>
      <c r="E16" s="29">
        <f>D15+1</f>
        <v>44475</v>
      </c>
      <c r="F16" s="30">
        <f>E16+3</f>
        <v>44478</v>
      </c>
      <c r="G16" s="30" t="s">
        <v>558</v>
      </c>
      <c r="H16" s="67" t="s">
        <v>559</v>
      </c>
      <c r="I16" s="106" t="s">
        <v>560</v>
      </c>
      <c r="J16" s="66">
        <v>44482</v>
      </c>
      <c r="K16" s="66"/>
      <c r="L16" s="73"/>
      <c r="M16" s="73"/>
      <c r="N16" s="73"/>
      <c r="O16" s="73">
        <f>J16+15</f>
        <v>44497</v>
      </c>
      <c r="P16" s="73">
        <f>J16+20</f>
        <v>44502</v>
      </c>
      <c r="Q16" s="73">
        <f>J16+23</f>
        <v>44505</v>
      </c>
    </row>
    <row r="17" spans="1:17" ht="20.25" customHeight="1">
      <c r="A17" s="23" t="s">
        <v>114</v>
      </c>
      <c r="B17" s="33" t="s">
        <v>126</v>
      </c>
      <c r="C17" s="24">
        <v>44479</v>
      </c>
      <c r="D17" s="24">
        <v>44479</v>
      </c>
      <c r="E17" s="24"/>
      <c r="F17" s="30">
        <f>D17+4</f>
        <v>44483</v>
      </c>
      <c r="G17" s="25" t="s">
        <v>555</v>
      </c>
      <c r="H17" s="97" t="s">
        <v>561</v>
      </c>
      <c r="I17" s="103" t="s">
        <v>562</v>
      </c>
      <c r="J17" s="107">
        <v>44489</v>
      </c>
      <c r="K17" s="100">
        <f>J17+15</f>
        <v>44504</v>
      </c>
      <c r="L17" s="100">
        <f>J17+20</f>
        <v>44509</v>
      </c>
      <c r="M17" s="100">
        <f>J17+24</f>
        <v>44513</v>
      </c>
      <c r="N17" s="100">
        <f>J17+24</f>
        <v>44513</v>
      </c>
      <c r="O17" s="100"/>
      <c r="P17" s="100"/>
      <c r="Q17" s="100"/>
    </row>
    <row r="18" spans="1:17" ht="20.25" customHeight="1">
      <c r="A18" s="28" t="s">
        <v>114</v>
      </c>
      <c r="B18" s="28" t="s">
        <v>126</v>
      </c>
      <c r="C18" s="29"/>
      <c r="D18" s="29"/>
      <c r="E18" s="29">
        <f>D17+1</f>
        <v>44480</v>
      </c>
      <c r="F18" s="30">
        <f>E18+3</f>
        <v>44483</v>
      </c>
      <c r="G18" s="30" t="s">
        <v>558</v>
      </c>
      <c r="H18" s="67" t="s">
        <v>563</v>
      </c>
      <c r="I18" s="106" t="s">
        <v>564</v>
      </c>
      <c r="J18" s="66">
        <f>J14+8</f>
        <v>44490</v>
      </c>
      <c r="K18" s="73"/>
      <c r="L18" s="73"/>
      <c r="M18" s="73"/>
      <c r="N18" s="73"/>
      <c r="O18" s="73">
        <f>J18+15</f>
        <v>44505</v>
      </c>
      <c r="P18" s="73">
        <f>J18+20</f>
        <v>44510</v>
      </c>
      <c r="Q18" s="73">
        <f>J18+23</f>
        <v>44513</v>
      </c>
    </row>
    <row r="19" spans="1:17" ht="20.25" customHeight="1">
      <c r="A19" s="23" t="s">
        <v>100</v>
      </c>
      <c r="B19" s="33" t="s">
        <v>129</v>
      </c>
      <c r="C19" s="24">
        <v>44489</v>
      </c>
      <c r="D19" s="24">
        <v>44489</v>
      </c>
      <c r="E19" s="24"/>
      <c r="F19" s="30">
        <f>D19+4</f>
        <v>44493</v>
      </c>
      <c r="G19" s="25" t="s">
        <v>555</v>
      </c>
      <c r="H19" s="97" t="s">
        <v>565</v>
      </c>
      <c r="I19" s="103" t="s">
        <v>566</v>
      </c>
      <c r="J19" s="99">
        <f>J17+7</f>
        <v>44496</v>
      </c>
      <c r="K19" s="100">
        <f>J19+15</f>
        <v>44511</v>
      </c>
      <c r="L19" s="100">
        <f>J19+18</f>
        <v>44514</v>
      </c>
      <c r="M19" s="100">
        <f>J19+21</f>
        <v>44517</v>
      </c>
      <c r="N19" s="100">
        <f>J19+24</f>
        <v>44520</v>
      </c>
      <c r="O19" s="100"/>
      <c r="P19" s="100"/>
      <c r="Q19" s="100"/>
    </row>
    <row r="20" spans="1:17" ht="20.25" customHeight="1">
      <c r="A20" s="28" t="s">
        <v>100</v>
      </c>
      <c r="B20" s="28" t="s">
        <v>129</v>
      </c>
      <c r="C20" s="29"/>
      <c r="D20" s="29"/>
      <c r="E20" s="29">
        <f>D19+1</f>
        <v>44490</v>
      </c>
      <c r="F20" s="30">
        <f>E20+3</f>
        <v>44493</v>
      </c>
      <c r="G20" s="30" t="s">
        <v>558</v>
      </c>
      <c r="H20" s="67" t="s">
        <v>567</v>
      </c>
      <c r="I20" s="106" t="s">
        <v>568</v>
      </c>
      <c r="J20" s="66">
        <f>J17+8</f>
        <v>44497</v>
      </c>
      <c r="K20" s="73"/>
      <c r="L20" s="73"/>
      <c r="M20" s="73"/>
      <c r="N20" s="73"/>
      <c r="O20" s="73">
        <f>J20+15</f>
        <v>44512</v>
      </c>
      <c r="P20" s="73">
        <f>J20+20</f>
        <v>44517</v>
      </c>
      <c r="Q20" s="73">
        <f>J20+23</f>
        <v>44520</v>
      </c>
    </row>
    <row r="21" spans="1:17" ht="20.25" customHeight="1">
      <c r="A21" s="23" t="s">
        <v>108</v>
      </c>
      <c r="B21" s="35" t="s">
        <v>134</v>
      </c>
      <c r="C21" s="24">
        <v>44493</v>
      </c>
      <c r="D21" s="24">
        <v>44493</v>
      </c>
      <c r="E21" s="24"/>
      <c r="F21" s="30">
        <f>D21+4</f>
        <v>44497</v>
      </c>
      <c r="G21" s="25" t="s">
        <v>555</v>
      </c>
      <c r="H21" s="97" t="s">
        <v>569</v>
      </c>
      <c r="I21" s="103" t="s">
        <v>570</v>
      </c>
      <c r="J21" s="99">
        <f>J19+4</f>
        <v>44500</v>
      </c>
      <c r="K21" s="100">
        <f>J21+15</f>
        <v>44515</v>
      </c>
      <c r="L21" s="100">
        <f>J21+18</f>
        <v>44518</v>
      </c>
      <c r="M21" s="100">
        <f>J21+21</f>
        <v>44521</v>
      </c>
      <c r="N21" s="100">
        <f>J21+24</f>
        <v>44524</v>
      </c>
      <c r="O21" s="100"/>
      <c r="P21" s="100"/>
      <c r="Q21" s="100"/>
    </row>
    <row r="22" spans="1:17" ht="20.25" customHeight="1">
      <c r="A22" s="28" t="s">
        <v>108</v>
      </c>
      <c r="B22" s="28" t="s">
        <v>134</v>
      </c>
      <c r="C22" s="29"/>
      <c r="D22" s="29"/>
      <c r="E22" s="29">
        <f>D21+1</f>
        <v>44494</v>
      </c>
      <c r="F22" s="30">
        <f>E22+3</f>
        <v>44497</v>
      </c>
      <c r="G22" s="30" t="s">
        <v>558</v>
      </c>
      <c r="H22" s="67" t="s">
        <v>571</v>
      </c>
      <c r="I22" s="106" t="s">
        <v>572</v>
      </c>
      <c r="J22" s="66">
        <f>J19+11</f>
        <v>44507</v>
      </c>
      <c r="K22" s="73"/>
      <c r="L22" s="73"/>
      <c r="M22" s="73"/>
      <c r="N22" s="73"/>
      <c r="O22" s="73">
        <f>J22+15</f>
        <v>44522</v>
      </c>
      <c r="P22" s="73">
        <f>J22+20</f>
        <v>44527</v>
      </c>
      <c r="Q22" s="73">
        <f>J22+23</f>
        <v>44530</v>
      </c>
    </row>
    <row r="23" spans="1:17" ht="20.25" customHeight="1">
      <c r="A23" s="23" t="s">
        <v>114</v>
      </c>
      <c r="B23" s="36" t="s">
        <v>137</v>
      </c>
      <c r="C23" s="24">
        <v>44500</v>
      </c>
      <c r="D23" s="24">
        <v>44500</v>
      </c>
      <c r="E23" s="24"/>
      <c r="F23" s="30">
        <f>D23+4</f>
        <v>44504</v>
      </c>
      <c r="G23" s="25" t="s">
        <v>555</v>
      </c>
      <c r="H23" s="97" t="s">
        <v>573</v>
      </c>
      <c r="I23" s="103" t="s">
        <v>574</v>
      </c>
      <c r="J23" s="99">
        <f>J21+7</f>
        <v>44507</v>
      </c>
      <c r="K23" s="100">
        <f>J23+15</f>
        <v>44522</v>
      </c>
      <c r="L23" s="100">
        <f>J23+18</f>
        <v>44525</v>
      </c>
      <c r="M23" s="100">
        <f>J23+21</f>
        <v>44528</v>
      </c>
      <c r="N23" s="100">
        <f>J23+24</f>
        <v>44531</v>
      </c>
      <c r="O23" s="100"/>
      <c r="P23" s="100"/>
      <c r="Q23" s="100"/>
    </row>
    <row r="24" spans="1:17" ht="20.25" customHeight="1">
      <c r="A24" s="28" t="s">
        <v>114</v>
      </c>
      <c r="B24" s="28" t="s">
        <v>137</v>
      </c>
      <c r="C24" s="29"/>
      <c r="D24" s="29"/>
      <c r="E24" s="29">
        <f>D23+1</f>
        <v>44501</v>
      </c>
      <c r="F24" s="30">
        <f>E24+3</f>
        <v>44504</v>
      </c>
      <c r="G24" s="30" t="s">
        <v>558</v>
      </c>
      <c r="H24" s="67" t="s">
        <v>571</v>
      </c>
      <c r="I24" s="106" t="s">
        <v>572</v>
      </c>
      <c r="J24" s="66">
        <f>J22</f>
        <v>44507</v>
      </c>
      <c r="K24" s="66"/>
      <c r="L24" s="73"/>
      <c r="M24" s="73"/>
      <c r="N24" s="73"/>
      <c r="O24" s="73">
        <f>J24+15</f>
        <v>44522</v>
      </c>
      <c r="P24" s="73">
        <f>J24+20</f>
        <v>44527</v>
      </c>
      <c r="Q24" s="73">
        <f>J24+23</f>
        <v>44530</v>
      </c>
    </row>
    <row r="25" spans="1:17" ht="20.25" customHeight="1">
      <c r="A25" s="23" t="s">
        <v>100</v>
      </c>
      <c r="B25" s="36" t="s">
        <v>140</v>
      </c>
      <c r="C25" s="24">
        <f>C21+14</f>
        <v>44507</v>
      </c>
      <c r="D25" s="24">
        <f>D21+14</f>
        <v>44507</v>
      </c>
      <c r="E25" s="24"/>
      <c r="F25" s="30">
        <f>D25+4</f>
        <v>44511</v>
      </c>
      <c r="G25" s="25" t="s">
        <v>555</v>
      </c>
      <c r="H25" s="97" t="s">
        <v>575</v>
      </c>
      <c r="I25" s="103" t="s">
        <v>576</v>
      </c>
      <c r="J25" s="99">
        <f>J23+6</f>
        <v>44513</v>
      </c>
      <c r="K25" s="100">
        <f>J25+15</f>
        <v>44528</v>
      </c>
      <c r="L25" s="100">
        <f>J25+18</f>
        <v>44531</v>
      </c>
      <c r="M25" s="100">
        <f>J25+21</f>
        <v>44534</v>
      </c>
      <c r="N25" s="100">
        <f>J25+24</f>
        <v>44537</v>
      </c>
      <c r="O25" s="100"/>
      <c r="P25" s="100"/>
      <c r="Q25" s="100"/>
    </row>
    <row r="26" spans="1:17" ht="20.25" customHeight="1">
      <c r="A26" s="28" t="s">
        <v>100</v>
      </c>
      <c r="B26" s="28" t="s">
        <v>140</v>
      </c>
      <c r="C26" s="29"/>
      <c r="D26" s="29"/>
      <c r="E26" s="29">
        <f>D25+1</f>
        <v>44508</v>
      </c>
      <c r="F26" s="30">
        <f>E26+3</f>
        <v>44511</v>
      </c>
      <c r="G26" s="30" t="s">
        <v>558</v>
      </c>
      <c r="H26" s="67" t="s">
        <v>244</v>
      </c>
      <c r="I26" s="106" t="s">
        <v>577</v>
      </c>
      <c r="J26" s="66">
        <f>J24+6</f>
        <v>44513</v>
      </c>
      <c r="K26" s="73"/>
      <c r="L26" s="73"/>
      <c r="M26" s="73"/>
      <c r="N26" s="73"/>
      <c r="O26" s="73">
        <f>J26+15</f>
        <v>44528</v>
      </c>
      <c r="P26" s="73">
        <f>J26+20</f>
        <v>44533</v>
      </c>
      <c r="Q26" s="73">
        <f>J26+23</f>
        <v>44536</v>
      </c>
    </row>
    <row r="27" spans="1:17" ht="20.25" customHeight="1">
      <c r="A27" s="23" t="s">
        <v>100</v>
      </c>
      <c r="B27" s="23" t="s">
        <v>143</v>
      </c>
      <c r="C27" s="24">
        <f>C23+14</f>
        <v>44514</v>
      </c>
      <c r="D27" s="24">
        <f>D23+14</f>
        <v>44514</v>
      </c>
      <c r="E27" s="24"/>
      <c r="F27" s="25">
        <f>D27+5</f>
        <v>44519</v>
      </c>
      <c r="G27" s="25" t="s">
        <v>555</v>
      </c>
      <c r="H27" s="97" t="s">
        <v>578</v>
      </c>
      <c r="I27" s="103" t="s">
        <v>579</v>
      </c>
      <c r="J27" s="99">
        <f>J25+7</f>
        <v>44520</v>
      </c>
      <c r="K27" s="100">
        <f>J27+15</f>
        <v>44535</v>
      </c>
      <c r="L27" s="100">
        <f>J27+18</f>
        <v>44538</v>
      </c>
      <c r="M27" s="100">
        <f>J27+21</f>
        <v>44541</v>
      </c>
      <c r="N27" s="100">
        <f>J27+24</f>
        <v>44544</v>
      </c>
      <c r="O27" s="100"/>
      <c r="P27" s="100"/>
      <c r="Q27" s="100"/>
    </row>
    <row r="28" spans="1:17" ht="20.25" customHeight="1">
      <c r="A28" s="28" t="s">
        <v>100</v>
      </c>
      <c r="B28" s="28" t="s">
        <v>143</v>
      </c>
      <c r="C28" s="29"/>
      <c r="D28" s="29"/>
      <c r="E28" s="29">
        <f>E26+7</f>
        <v>44515</v>
      </c>
      <c r="F28" s="30">
        <f>E28+4</f>
        <v>44519</v>
      </c>
      <c r="G28" s="30" t="s">
        <v>558</v>
      </c>
      <c r="H28" s="67" t="s">
        <v>580</v>
      </c>
      <c r="I28" s="106" t="s">
        <v>581</v>
      </c>
      <c r="J28" s="66">
        <v>44525</v>
      </c>
      <c r="K28" s="73"/>
      <c r="L28" s="73"/>
      <c r="M28" s="73"/>
      <c r="N28" s="73"/>
      <c r="O28" s="73"/>
      <c r="P28" s="73"/>
      <c r="Q28" s="73"/>
    </row>
    <row r="29" spans="1:17" ht="20.25" customHeight="1">
      <c r="A29" s="23" t="s">
        <v>100</v>
      </c>
      <c r="B29" s="23" t="s">
        <v>101</v>
      </c>
      <c r="C29" s="24">
        <f>C25+14</f>
        <v>44521</v>
      </c>
      <c r="D29" s="24">
        <f>D25+14</f>
        <v>44521</v>
      </c>
      <c r="E29" s="24"/>
      <c r="F29" s="25">
        <f>D29+5</f>
        <v>44526</v>
      </c>
      <c r="G29" s="25" t="s">
        <v>555</v>
      </c>
      <c r="H29" s="97" t="s">
        <v>582</v>
      </c>
      <c r="I29" s="103" t="s">
        <v>583</v>
      </c>
      <c r="J29" s="99">
        <f>J27+7</f>
        <v>44527</v>
      </c>
      <c r="K29" s="100">
        <f>J29+15</f>
        <v>44542</v>
      </c>
      <c r="L29" s="100">
        <f>J29+18</f>
        <v>44545</v>
      </c>
      <c r="M29" s="100">
        <f>J29+21</f>
        <v>44548</v>
      </c>
      <c r="N29" s="100">
        <f>J29+24</f>
        <v>44551</v>
      </c>
      <c r="O29" s="100"/>
      <c r="P29" s="100"/>
      <c r="Q29" s="100"/>
    </row>
    <row r="30" spans="1:17" ht="20.25" customHeight="1">
      <c r="A30" s="28" t="s">
        <v>100</v>
      </c>
      <c r="B30" s="28" t="s">
        <v>101</v>
      </c>
      <c r="C30" s="29"/>
      <c r="D30" s="29"/>
      <c r="E30" s="29">
        <f>E28+7</f>
        <v>44522</v>
      </c>
      <c r="F30" s="30">
        <f>E30+4</f>
        <v>44526</v>
      </c>
      <c r="G30" s="30" t="s">
        <v>558</v>
      </c>
      <c r="H30" s="72" t="s">
        <v>584</v>
      </c>
      <c r="I30" s="106" t="s">
        <v>585</v>
      </c>
      <c r="J30" s="66">
        <v>44532</v>
      </c>
      <c r="K30" s="73"/>
      <c r="L30" s="73"/>
      <c r="M30" s="73"/>
      <c r="N30" s="73"/>
      <c r="O30" s="73">
        <f>J30+15</f>
        <v>44547</v>
      </c>
      <c r="P30" s="73">
        <f>J30+20</f>
        <v>44552</v>
      </c>
      <c r="Q30" s="73">
        <f>J30+23</f>
        <v>44555</v>
      </c>
    </row>
    <row r="31" spans="1:17" ht="15.75">
      <c r="A31" s="37" t="s">
        <v>4</v>
      </c>
      <c r="B31" s="23"/>
      <c r="C31" s="42"/>
      <c r="D31" s="45"/>
      <c r="E31" s="45"/>
      <c r="F31" s="45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5.75">
      <c r="A32" s="40" t="s">
        <v>226</v>
      </c>
      <c r="B32" s="28"/>
      <c r="C32" s="42"/>
      <c r="D32" s="42"/>
      <c r="E32" s="42"/>
      <c r="F32" s="42"/>
      <c r="G32" s="42"/>
      <c r="H32" s="42"/>
      <c r="I32" s="42"/>
      <c r="J32" s="55"/>
      <c r="K32" s="85"/>
      <c r="L32" s="55"/>
      <c r="M32" s="85" t="s">
        <v>8</v>
      </c>
      <c r="N32" s="85"/>
      <c r="O32" s="85"/>
      <c r="P32" s="55"/>
      <c r="Q32" s="55"/>
    </row>
    <row r="33" spans="1:17" ht="15.75">
      <c r="A33" s="43" t="s">
        <v>148</v>
      </c>
      <c r="B33" s="40"/>
      <c r="C33" s="42"/>
      <c r="D33" s="45"/>
      <c r="E33" s="45"/>
      <c r="F33" s="45"/>
      <c r="G33" s="42"/>
      <c r="H33" s="42"/>
      <c r="I33" s="42"/>
      <c r="J33" s="57"/>
      <c r="K33" s="86"/>
      <c r="L33" s="57"/>
      <c r="M33" s="86" t="s">
        <v>10</v>
      </c>
      <c r="N33" s="86"/>
      <c r="O33" s="86"/>
      <c r="P33" s="57"/>
      <c r="Q33" s="57"/>
    </row>
    <row r="34" spans="1:17" ht="15.75">
      <c r="A34" s="47"/>
      <c r="B34" s="42"/>
      <c r="C34" s="42"/>
      <c r="D34" s="42"/>
      <c r="E34" s="42"/>
      <c r="F34" s="42"/>
      <c r="G34" s="45"/>
      <c r="H34" s="45"/>
      <c r="I34" s="45"/>
      <c r="J34" s="59"/>
      <c r="K34" s="86"/>
      <c r="L34" s="59"/>
      <c r="M34" s="86" t="s">
        <v>12</v>
      </c>
      <c r="N34" s="86"/>
      <c r="O34" s="86"/>
      <c r="P34" s="59"/>
      <c r="Q34" s="59"/>
    </row>
    <row r="35" spans="1:17" ht="15.75">
      <c r="A35" s="42"/>
      <c r="B35" s="42"/>
      <c r="C35" s="42"/>
      <c r="D35" s="42"/>
      <c r="E35" s="42"/>
      <c r="F35" s="42"/>
      <c r="G35" s="45"/>
      <c r="H35" s="45"/>
      <c r="I35" s="45"/>
      <c r="J35" s="60"/>
      <c r="K35" s="86"/>
      <c r="L35" s="60"/>
      <c r="M35" s="86" t="s">
        <v>14</v>
      </c>
      <c r="N35" s="86"/>
      <c r="O35" s="86"/>
      <c r="P35" s="60"/>
      <c r="Q35" s="60"/>
    </row>
    <row r="36" spans="1:17" ht="12.75">
      <c r="A36" s="42"/>
      <c r="B36" s="42"/>
      <c r="C36" s="42"/>
      <c r="D36" s="42"/>
      <c r="E36" s="42"/>
      <c r="F36" s="42"/>
      <c r="G36" s="42"/>
      <c r="H36" s="42"/>
      <c r="I36" s="42"/>
      <c r="J36" s="61"/>
      <c r="K36" s="86"/>
      <c r="L36" s="61"/>
      <c r="M36" s="285" t="s">
        <v>16</v>
      </c>
      <c r="N36" s="86"/>
      <c r="O36" s="86"/>
      <c r="P36" s="61"/>
      <c r="Q36" s="61"/>
    </row>
    <row r="37" spans="7:17" ht="12.75">
      <c r="G37" s="42"/>
      <c r="H37" s="42"/>
      <c r="I37" s="42"/>
      <c r="J37" s="42"/>
      <c r="K37" s="86"/>
      <c r="L37" s="42"/>
      <c r="M37" s="86" t="s">
        <v>18</v>
      </c>
      <c r="N37" s="86"/>
      <c r="O37" s="86"/>
      <c r="P37" s="42"/>
      <c r="Q37" s="42"/>
    </row>
    <row r="38" spans="7:17" ht="12.75"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</sheetData>
  <sheetProtection/>
  <mergeCells count="6">
    <mergeCell ref="I4:I5"/>
    <mergeCell ref="A4:A5"/>
    <mergeCell ref="B4:B5"/>
    <mergeCell ref="C4:C5"/>
    <mergeCell ref="G4:G5"/>
    <mergeCell ref="H4:H5"/>
  </mergeCells>
  <conditionalFormatting sqref="H9">
    <cfRule type="expression" priority="4" dxfId="0">
      <formula>MED1_2!#REF!="ONE"</formula>
    </cfRule>
  </conditionalFormatting>
  <conditionalFormatting sqref="H15">
    <cfRule type="expression" priority="17" dxfId="0">
      <formula>MED1_2!#REF!="ONE"</formula>
    </cfRule>
  </conditionalFormatting>
  <conditionalFormatting sqref="H16">
    <cfRule type="expression" priority="3" dxfId="0">
      <formula>MED1_2!#REF!="ONE"</formula>
    </cfRule>
  </conditionalFormatting>
  <conditionalFormatting sqref="H20">
    <cfRule type="expression" priority="5" dxfId="0">
      <formula>MED1_2!#REF!="ONE"</formula>
    </cfRule>
  </conditionalFormatting>
  <conditionalFormatting sqref="H24">
    <cfRule type="expression" priority="2" dxfId="0">
      <formula>MED1_2!#REF!="ONE"</formula>
    </cfRule>
  </conditionalFormatting>
  <conditionalFormatting sqref="H27:H30">
    <cfRule type="expression" priority="19" dxfId="0">
      <formula>MED1_2!#REF!="ONE"</formula>
    </cfRule>
  </conditionalFormatting>
  <conditionalFormatting sqref="I7:I30">
    <cfRule type="expression" priority="1" dxfId="0">
      <formula>MED1_2!#REF!="ONE"</formula>
    </cfRule>
  </conditionalFormatting>
  <conditionalFormatting sqref="H6:I6 H7:H8 H25:H26 H21:H23 H17:H19 H10:H14">
    <cfRule type="expression" priority="20" dxfId="0">
      <formula>MED1_2!#REF!="ONE"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3:O40"/>
  <sheetViews>
    <sheetView view="pageBreakPreview" zoomScale="80" zoomScaleNormal="6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E4" sqref="E4"/>
    </sheetView>
  </sheetViews>
  <sheetFormatPr defaultColWidth="10.421875" defaultRowHeight="12.75"/>
  <cols>
    <col min="1" max="1" width="27.140625" style="2" customWidth="1"/>
    <col min="2" max="2" width="12.8515625" style="2" customWidth="1"/>
    <col min="3" max="3" width="11.00390625" style="2" hidden="1" customWidth="1"/>
    <col min="4" max="4" width="12.8515625" style="2" customWidth="1"/>
    <col min="5" max="5" width="14.00390625" style="2" customWidth="1"/>
    <col min="6" max="6" width="17.421875" style="2" customWidth="1"/>
    <col min="7" max="7" width="8.421875" style="2" customWidth="1"/>
    <col min="8" max="8" width="29.8515625" style="2" customWidth="1"/>
    <col min="9" max="9" width="16.140625" style="2" customWidth="1"/>
    <col min="10" max="10" width="17.00390625" style="2" customWidth="1"/>
    <col min="11" max="11" width="12.57421875" style="2" customWidth="1"/>
    <col min="12" max="12" width="14.8515625" style="2" customWidth="1"/>
    <col min="13" max="13" width="14.421875" style="2" customWidth="1"/>
    <col min="14" max="14" width="9.8515625" style="2" customWidth="1"/>
    <col min="15" max="15" width="14.8515625" style="2" customWidth="1"/>
    <col min="16" max="255" width="8.8515625" style="2" customWidth="1"/>
    <col min="256" max="16384" width="10.421875" style="2" customWidth="1"/>
  </cols>
  <sheetData>
    <row r="3" spans="1:15" ht="27" customHeight="1">
      <c r="A3" s="3"/>
      <c r="B3" s="4"/>
      <c r="C3" s="4"/>
      <c r="D3" s="4"/>
      <c r="E3" s="4"/>
      <c r="F3" s="5"/>
      <c r="G3" s="5"/>
      <c r="H3" s="5"/>
      <c r="I3" s="5"/>
      <c r="J3" s="10"/>
      <c r="K3" s="10"/>
      <c r="L3" s="10"/>
      <c r="M3" s="10"/>
      <c r="N3" s="10"/>
      <c r="O3" s="10"/>
    </row>
    <row r="4" spans="1:15" ht="27" customHeight="1">
      <c r="A4" s="6"/>
      <c r="B4" s="4"/>
      <c r="C4" s="7" t="s">
        <v>149</v>
      </c>
      <c r="D4" s="7" t="s">
        <v>539</v>
      </c>
      <c r="E4" s="288" t="s">
        <v>744</v>
      </c>
      <c r="F4" s="8"/>
      <c r="G4" s="5"/>
      <c r="H4" s="8"/>
      <c r="I4" s="8"/>
      <c r="J4" s="8"/>
      <c r="K4" s="8"/>
      <c r="L4" s="8"/>
      <c r="M4" s="8"/>
      <c r="N4" s="8"/>
      <c r="O4" s="8"/>
    </row>
    <row r="5" spans="1:15" ht="27" customHeight="1">
      <c r="A5" s="9"/>
      <c r="B5" s="4"/>
      <c r="C5" s="4"/>
      <c r="D5" s="4"/>
      <c r="E5" s="4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" customFormat="1" ht="20.25" customHeight="1">
      <c r="A6" s="291" t="s">
        <v>27</v>
      </c>
      <c r="B6" s="291" t="s">
        <v>29</v>
      </c>
      <c r="C6" s="293" t="s">
        <v>151</v>
      </c>
      <c r="D6" s="12" t="s">
        <v>30</v>
      </c>
      <c r="E6" s="12" t="s">
        <v>30</v>
      </c>
      <c r="F6" s="12" t="s">
        <v>31</v>
      </c>
      <c r="G6" s="291" t="s">
        <v>88</v>
      </c>
      <c r="H6" s="295" t="s">
        <v>32</v>
      </c>
      <c r="I6" s="291" t="s">
        <v>362</v>
      </c>
      <c r="J6" s="11" t="s">
        <v>30</v>
      </c>
      <c r="K6" s="48" t="s">
        <v>586</v>
      </c>
      <c r="L6" s="48" t="s">
        <v>587</v>
      </c>
      <c r="M6" s="49" t="s">
        <v>588</v>
      </c>
      <c r="N6" s="48" t="s">
        <v>589</v>
      </c>
      <c r="O6" s="48" t="s">
        <v>590</v>
      </c>
    </row>
    <row r="7" spans="1:15" s="1" customFormat="1" ht="20.25" customHeight="1">
      <c r="A7" s="292"/>
      <c r="B7" s="292"/>
      <c r="C7" s="297"/>
      <c r="D7" s="14" t="s">
        <v>369</v>
      </c>
      <c r="E7" s="14" t="s">
        <v>370</v>
      </c>
      <c r="F7" s="14" t="s">
        <v>94</v>
      </c>
      <c r="G7" s="292"/>
      <c r="H7" s="296"/>
      <c r="I7" s="292"/>
      <c r="J7" s="13" t="s">
        <v>94</v>
      </c>
      <c r="K7" s="48" t="s">
        <v>591</v>
      </c>
      <c r="L7" s="49" t="s">
        <v>592</v>
      </c>
      <c r="M7" s="49" t="s">
        <v>593</v>
      </c>
      <c r="N7" s="48" t="s">
        <v>594</v>
      </c>
      <c r="O7" s="48" t="s">
        <v>595</v>
      </c>
    </row>
    <row r="8" spans="1:15" ht="20.25" customHeight="1" hidden="1">
      <c r="A8" s="15"/>
      <c r="B8" s="16"/>
      <c r="C8" s="16"/>
      <c r="D8" s="19">
        <v>43190</v>
      </c>
      <c r="E8" s="19">
        <v>43190</v>
      </c>
      <c r="F8" s="20">
        <f>D8+2</f>
        <v>43192</v>
      </c>
      <c r="G8" s="87"/>
      <c r="H8" s="88"/>
      <c r="I8" s="93"/>
      <c r="J8" s="94"/>
      <c r="K8" s="94"/>
      <c r="L8" s="94"/>
      <c r="M8" s="94"/>
      <c r="N8" s="94"/>
      <c r="O8" s="94"/>
    </row>
    <row r="9" spans="1:15" ht="20.25" customHeight="1">
      <c r="A9" s="23" t="s">
        <v>100</v>
      </c>
      <c r="B9" s="23" t="s">
        <v>101</v>
      </c>
      <c r="C9" s="24">
        <v>44449</v>
      </c>
      <c r="D9" s="24">
        <v>44449</v>
      </c>
      <c r="E9" s="24"/>
      <c r="F9" s="25">
        <f>D9+5</f>
        <v>44454</v>
      </c>
      <c r="G9" s="26"/>
      <c r="H9" s="89"/>
      <c r="I9" s="89"/>
      <c r="J9" s="53"/>
      <c r="K9" s="53"/>
      <c r="L9" s="53"/>
      <c r="M9" s="53"/>
      <c r="N9" s="53"/>
      <c r="O9" s="53"/>
    </row>
    <row r="10" spans="1:15" ht="20.25" customHeight="1">
      <c r="A10" s="28" t="s">
        <v>100</v>
      </c>
      <c r="B10" s="28" t="s">
        <v>101</v>
      </c>
      <c r="C10" s="29"/>
      <c r="D10" s="29"/>
      <c r="E10" s="29">
        <v>44450</v>
      </c>
      <c r="F10" s="30">
        <f>E10+4</f>
        <v>44454</v>
      </c>
      <c r="G10" s="31" t="s">
        <v>596</v>
      </c>
      <c r="H10" s="90" t="s">
        <v>175</v>
      </c>
      <c r="I10" s="90"/>
      <c r="J10" s="54"/>
      <c r="K10" s="54"/>
      <c r="L10" s="54"/>
      <c r="M10" s="54"/>
      <c r="N10" s="54"/>
      <c r="O10" s="54"/>
    </row>
    <row r="11" spans="1:15" ht="20.25" customHeight="1">
      <c r="A11" s="33" t="s">
        <v>108</v>
      </c>
      <c r="B11" s="33" t="s">
        <v>109</v>
      </c>
      <c r="C11" s="24">
        <v>44454</v>
      </c>
      <c r="D11" s="24">
        <v>44454</v>
      </c>
      <c r="E11" s="24"/>
      <c r="F11" s="25">
        <f>D11+4</f>
        <v>44458</v>
      </c>
      <c r="G11" s="91"/>
      <c r="H11" s="92"/>
      <c r="I11" s="92"/>
      <c r="J11" s="95"/>
      <c r="K11" s="95"/>
      <c r="L11" s="95"/>
      <c r="M11" s="95"/>
      <c r="N11" s="95"/>
      <c r="O11" s="95"/>
    </row>
    <row r="12" spans="1:15" ht="20.25" customHeight="1">
      <c r="A12" s="28" t="s">
        <v>108</v>
      </c>
      <c r="B12" s="28" t="s">
        <v>109</v>
      </c>
      <c r="C12" s="29"/>
      <c r="D12" s="29"/>
      <c r="E12" s="29">
        <f>D11+1</f>
        <v>44455</v>
      </c>
      <c r="F12" s="30">
        <f>E12+3</f>
        <v>44458</v>
      </c>
      <c r="G12" s="31" t="s">
        <v>596</v>
      </c>
      <c r="H12" s="90" t="s">
        <v>597</v>
      </c>
      <c r="I12" s="90" t="s">
        <v>598</v>
      </c>
      <c r="J12" s="54">
        <v>44465</v>
      </c>
      <c r="K12" s="54">
        <f>J12+10</f>
        <v>44475</v>
      </c>
      <c r="L12" s="54">
        <f>J12+14</f>
        <v>44479</v>
      </c>
      <c r="M12" s="54">
        <f>J12+18</f>
        <v>44483</v>
      </c>
      <c r="N12" s="54">
        <f>J12+21</f>
        <v>44486</v>
      </c>
      <c r="O12" s="54">
        <f>J12+28</f>
        <v>44493</v>
      </c>
    </row>
    <row r="13" spans="1:15" ht="20.25" customHeight="1">
      <c r="A13" s="33" t="s">
        <v>114</v>
      </c>
      <c r="B13" s="33" t="s">
        <v>115</v>
      </c>
      <c r="C13" s="24">
        <v>44459</v>
      </c>
      <c r="D13" s="24">
        <v>44459</v>
      </c>
      <c r="E13" s="24"/>
      <c r="F13" s="25">
        <f>D13+4</f>
        <v>44463</v>
      </c>
      <c r="G13" s="91"/>
      <c r="H13" s="92"/>
      <c r="I13" s="92"/>
      <c r="J13" s="91"/>
      <c r="K13" s="95"/>
      <c r="L13" s="95"/>
      <c r="M13" s="95"/>
      <c r="N13" s="95"/>
      <c r="O13" s="95"/>
    </row>
    <row r="14" spans="1:15" ht="20.25" customHeight="1">
      <c r="A14" s="28" t="s">
        <v>114</v>
      </c>
      <c r="B14" s="28" t="s">
        <v>115</v>
      </c>
      <c r="C14" s="29"/>
      <c r="D14" s="29"/>
      <c r="E14" s="29">
        <f>D13+1</f>
        <v>44460</v>
      </c>
      <c r="F14" s="30">
        <f>E14+3</f>
        <v>44463</v>
      </c>
      <c r="G14" s="31" t="s">
        <v>596</v>
      </c>
      <c r="H14" s="90" t="s">
        <v>597</v>
      </c>
      <c r="I14" s="90" t="s">
        <v>598</v>
      </c>
      <c r="J14" s="54">
        <v>44465</v>
      </c>
      <c r="K14" s="54">
        <f>J14+10</f>
        <v>44475</v>
      </c>
      <c r="L14" s="54">
        <f>J14+14</f>
        <v>44479</v>
      </c>
      <c r="M14" s="54">
        <f>J14+17</f>
        <v>44482</v>
      </c>
      <c r="N14" s="54">
        <f>J14+22</f>
        <v>44487</v>
      </c>
      <c r="O14" s="54">
        <f>J14+27</f>
        <v>44492</v>
      </c>
    </row>
    <row r="15" spans="1:15" ht="20.25" customHeight="1">
      <c r="A15" s="23" t="s">
        <v>100</v>
      </c>
      <c r="B15" s="33" t="s">
        <v>118</v>
      </c>
      <c r="C15" s="24">
        <v>44471</v>
      </c>
      <c r="D15" s="24">
        <v>44471</v>
      </c>
      <c r="E15" s="24"/>
      <c r="F15" s="25">
        <f>D15+4</f>
        <v>44475</v>
      </c>
      <c r="G15" s="91"/>
      <c r="H15" s="92"/>
      <c r="I15" s="92"/>
      <c r="J15" s="91"/>
      <c r="K15" s="95"/>
      <c r="L15" s="95"/>
      <c r="M15" s="95"/>
      <c r="N15" s="95"/>
      <c r="O15" s="95"/>
    </row>
    <row r="16" spans="1:15" ht="20.25" customHeight="1">
      <c r="A16" s="28" t="s">
        <v>100</v>
      </c>
      <c r="B16" s="28" t="s">
        <v>118</v>
      </c>
      <c r="C16" s="29"/>
      <c r="D16" s="29"/>
      <c r="E16" s="29">
        <f>D15+1</f>
        <v>44472</v>
      </c>
      <c r="F16" s="30">
        <f>E16+3</f>
        <v>44475</v>
      </c>
      <c r="G16" s="31" t="s">
        <v>596</v>
      </c>
      <c r="H16" s="90" t="s">
        <v>599</v>
      </c>
      <c r="I16" s="90" t="s">
        <v>600</v>
      </c>
      <c r="J16" s="31">
        <f>J14+12</f>
        <v>44477</v>
      </c>
      <c r="K16" s="54">
        <f>J16+10</f>
        <v>44487</v>
      </c>
      <c r="L16" s="54">
        <f>J16+15</f>
        <v>44492</v>
      </c>
      <c r="M16" s="54">
        <f>J16+19</f>
        <v>44496</v>
      </c>
      <c r="N16" s="54">
        <f>J16+22</f>
        <v>44499</v>
      </c>
      <c r="O16" s="54">
        <f>J16+29</f>
        <v>44506</v>
      </c>
    </row>
    <row r="17" spans="1:15" ht="20.25" customHeight="1">
      <c r="A17" s="23" t="s">
        <v>108</v>
      </c>
      <c r="B17" s="23" t="s">
        <v>123</v>
      </c>
      <c r="C17" s="24">
        <v>44474</v>
      </c>
      <c r="D17" s="24">
        <v>44474</v>
      </c>
      <c r="E17" s="24"/>
      <c r="F17" s="25">
        <f>D17+4</f>
        <v>44478</v>
      </c>
      <c r="G17" s="91"/>
      <c r="H17" s="92"/>
      <c r="I17" s="92"/>
      <c r="J17" s="91"/>
      <c r="K17" s="95"/>
      <c r="L17" s="95"/>
      <c r="M17" s="95"/>
      <c r="N17" s="95"/>
      <c r="O17" s="95"/>
    </row>
    <row r="18" spans="1:15" ht="20.25" customHeight="1">
      <c r="A18" s="28" t="s">
        <v>108</v>
      </c>
      <c r="B18" s="28" t="s">
        <v>123</v>
      </c>
      <c r="C18" s="29"/>
      <c r="D18" s="29"/>
      <c r="E18" s="29">
        <f>D17+1</f>
        <v>44475</v>
      </c>
      <c r="F18" s="30">
        <f>E18+3</f>
        <v>44478</v>
      </c>
      <c r="G18" s="31" t="s">
        <v>596</v>
      </c>
      <c r="H18" s="90" t="s">
        <v>175</v>
      </c>
      <c r="I18" s="90"/>
      <c r="J18" s="31"/>
      <c r="K18" s="54"/>
      <c r="L18" s="54"/>
      <c r="M18" s="54"/>
      <c r="N18" s="54"/>
      <c r="O18" s="54"/>
    </row>
    <row r="19" spans="1:15" ht="20.25" customHeight="1">
      <c r="A19" s="23" t="s">
        <v>114</v>
      </c>
      <c r="B19" s="33" t="s">
        <v>126</v>
      </c>
      <c r="C19" s="24">
        <v>44479</v>
      </c>
      <c r="D19" s="24">
        <v>44479</v>
      </c>
      <c r="E19" s="24"/>
      <c r="F19" s="25">
        <f>D19+4</f>
        <v>44483</v>
      </c>
      <c r="G19" s="91"/>
      <c r="H19" s="92"/>
      <c r="I19" s="92"/>
      <c r="J19" s="91"/>
      <c r="K19" s="95"/>
      <c r="L19" s="95"/>
      <c r="M19" s="95"/>
      <c r="N19" s="95"/>
      <c r="O19" s="95"/>
    </row>
    <row r="20" spans="1:15" ht="20.25" customHeight="1">
      <c r="A20" s="28" t="s">
        <v>114</v>
      </c>
      <c r="B20" s="28" t="s">
        <v>126</v>
      </c>
      <c r="C20" s="29"/>
      <c r="D20" s="29"/>
      <c r="E20" s="29">
        <f>D19+1</f>
        <v>44480</v>
      </c>
      <c r="F20" s="30">
        <f>E20+3</f>
        <v>44483</v>
      </c>
      <c r="G20" s="31" t="s">
        <v>596</v>
      </c>
      <c r="H20" s="90" t="s">
        <v>601</v>
      </c>
      <c r="I20" s="90" t="s">
        <v>602</v>
      </c>
      <c r="J20" s="31">
        <v>44491</v>
      </c>
      <c r="K20" s="54">
        <f>J20+10</f>
        <v>44501</v>
      </c>
      <c r="L20" s="54">
        <f>J20+15</f>
        <v>44506</v>
      </c>
      <c r="M20" s="54">
        <f>J20+19</f>
        <v>44510</v>
      </c>
      <c r="N20" s="54">
        <f>J20+22</f>
        <v>44513</v>
      </c>
      <c r="O20" s="54">
        <f>J20+29</f>
        <v>44520</v>
      </c>
    </row>
    <row r="21" spans="1:15" ht="20.25" customHeight="1">
      <c r="A21" s="23" t="s">
        <v>100</v>
      </c>
      <c r="B21" s="33" t="s">
        <v>129</v>
      </c>
      <c r="C21" s="24">
        <v>44489</v>
      </c>
      <c r="D21" s="24">
        <v>44489</v>
      </c>
      <c r="E21" s="24"/>
      <c r="F21" s="25">
        <f>D21+4</f>
        <v>44493</v>
      </c>
      <c r="G21" s="91"/>
      <c r="H21" s="92"/>
      <c r="I21" s="92"/>
      <c r="J21" s="91"/>
      <c r="K21" s="95"/>
      <c r="L21" s="95"/>
      <c r="M21" s="95"/>
      <c r="N21" s="95"/>
      <c r="O21" s="95"/>
    </row>
    <row r="22" spans="1:15" ht="20.25" customHeight="1">
      <c r="A22" s="28" t="s">
        <v>100</v>
      </c>
      <c r="B22" s="28" t="s">
        <v>129</v>
      </c>
      <c r="C22" s="29"/>
      <c r="D22" s="29"/>
      <c r="E22" s="29">
        <f>D21+1</f>
        <v>44490</v>
      </c>
      <c r="F22" s="30">
        <f>E22+3</f>
        <v>44493</v>
      </c>
      <c r="G22" s="31" t="s">
        <v>596</v>
      </c>
      <c r="H22" s="90" t="s">
        <v>65</v>
      </c>
      <c r="I22" s="90" t="s">
        <v>603</v>
      </c>
      <c r="J22" s="31">
        <f>J20+7</f>
        <v>44498</v>
      </c>
      <c r="K22" s="54">
        <f>J22+10</f>
        <v>44508</v>
      </c>
      <c r="L22" s="54">
        <f>J22+15</f>
        <v>44513</v>
      </c>
      <c r="M22" s="54">
        <f>J22+19</f>
        <v>44517</v>
      </c>
      <c r="N22" s="54">
        <f>J22+22</f>
        <v>44520</v>
      </c>
      <c r="O22" s="54">
        <f>J22+29</f>
        <v>44527</v>
      </c>
    </row>
    <row r="23" spans="1:15" ht="20.25" customHeight="1">
      <c r="A23" s="23" t="s">
        <v>108</v>
      </c>
      <c r="B23" s="35" t="s">
        <v>134</v>
      </c>
      <c r="C23" s="24">
        <v>44493</v>
      </c>
      <c r="D23" s="24">
        <v>44493</v>
      </c>
      <c r="E23" s="24"/>
      <c r="F23" s="25">
        <f>D23+4</f>
        <v>44497</v>
      </c>
      <c r="G23" s="91"/>
      <c r="H23" s="92"/>
      <c r="I23" s="92"/>
      <c r="J23" s="91"/>
      <c r="K23" s="95"/>
      <c r="L23" s="95"/>
      <c r="M23" s="95"/>
      <c r="N23" s="95"/>
      <c r="O23" s="95"/>
    </row>
    <row r="24" spans="1:15" ht="20.25" customHeight="1">
      <c r="A24" s="28" t="s">
        <v>108</v>
      </c>
      <c r="B24" s="28" t="s">
        <v>134</v>
      </c>
      <c r="C24" s="29"/>
      <c r="D24" s="29"/>
      <c r="E24" s="29">
        <f>D23+1</f>
        <v>44494</v>
      </c>
      <c r="F24" s="30">
        <f>E24+3</f>
        <v>44497</v>
      </c>
      <c r="G24" s="31" t="s">
        <v>596</v>
      </c>
      <c r="H24" s="90" t="s">
        <v>604</v>
      </c>
      <c r="I24" s="90" t="s">
        <v>605</v>
      </c>
      <c r="J24" s="31">
        <f>J22+7</f>
        <v>44505</v>
      </c>
      <c r="K24" s="54">
        <f>J24+10</f>
        <v>44515</v>
      </c>
      <c r="L24" s="54">
        <f>J24+15</f>
        <v>44520</v>
      </c>
      <c r="M24" s="54">
        <f>J24+19</f>
        <v>44524</v>
      </c>
      <c r="N24" s="54">
        <f>J24+22</f>
        <v>44527</v>
      </c>
      <c r="O24" s="54">
        <f>J24+29</f>
        <v>44534</v>
      </c>
    </row>
    <row r="25" spans="1:15" ht="20.25" customHeight="1">
      <c r="A25" s="23" t="s">
        <v>114</v>
      </c>
      <c r="B25" s="36" t="s">
        <v>137</v>
      </c>
      <c r="C25" s="24">
        <v>44500</v>
      </c>
      <c r="D25" s="24">
        <v>44500</v>
      </c>
      <c r="E25" s="24"/>
      <c r="F25" s="25">
        <f>D25+4</f>
        <v>44504</v>
      </c>
      <c r="G25" s="91"/>
      <c r="H25" s="92"/>
      <c r="I25" s="92"/>
      <c r="J25" s="91"/>
      <c r="K25" s="95"/>
      <c r="L25" s="95"/>
      <c r="M25" s="95"/>
      <c r="N25" s="95"/>
      <c r="O25" s="95"/>
    </row>
    <row r="26" spans="1:15" ht="20.25" customHeight="1">
      <c r="A26" s="28" t="s">
        <v>114</v>
      </c>
      <c r="B26" s="28" t="s">
        <v>137</v>
      </c>
      <c r="C26" s="29"/>
      <c r="D26" s="29"/>
      <c r="E26" s="29">
        <f>D25+1</f>
        <v>44501</v>
      </c>
      <c r="F26" s="30">
        <f>E26+3</f>
        <v>44504</v>
      </c>
      <c r="G26" s="31" t="s">
        <v>596</v>
      </c>
      <c r="H26" s="90" t="s">
        <v>606</v>
      </c>
      <c r="I26" s="90" t="s">
        <v>607</v>
      </c>
      <c r="J26" s="31">
        <f>J24+7</f>
        <v>44512</v>
      </c>
      <c r="K26" s="54">
        <f>J26+10</f>
        <v>44522</v>
      </c>
      <c r="L26" s="54">
        <f>J26+15</f>
        <v>44527</v>
      </c>
      <c r="M26" s="54">
        <f>J26+19</f>
        <v>44531</v>
      </c>
      <c r="N26" s="54">
        <f>J26+22</f>
        <v>44534</v>
      </c>
      <c r="O26" s="54">
        <f>J26+29</f>
        <v>44541</v>
      </c>
    </row>
    <row r="27" spans="1:15" ht="20.25" customHeight="1">
      <c r="A27" s="23" t="s">
        <v>100</v>
      </c>
      <c r="B27" s="36" t="s">
        <v>140</v>
      </c>
      <c r="C27" s="24">
        <f>C23+14</f>
        <v>44507</v>
      </c>
      <c r="D27" s="24">
        <f>D23+14</f>
        <v>44507</v>
      </c>
      <c r="E27" s="24"/>
      <c r="F27" s="25">
        <f>D27+4</f>
        <v>44511</v>
      </c>
      <c r="G27" s="91"/>
      <c r="H27" s="92"/>
      <c r="I27" s="92"/>
      <c r="J27" s="91"/>
      <c r="K27" s="95"/>
      <c r="L27" s="95"/>
      <c r="M27" s="95"/>
      <c r="N27" s="95"/>
      <c r="O27" s="95"/>
    </row>
    <row r="28" spans="1:15" ht="20.25" customHeight="1">
      <c r="A28" s="28" t="s">
        <v>100</v>
      </c>
      <c r="B28" s="28" t="s">
        <v>140</v>
      </c>
      <c r="C28" s="29"/>
      <c r="D28" s="29"/>
      <c r="E28" s="29">
        <f>D27+1</f>
        <v>44508</v>
      </c>
      <c r="F28" s="30">
        <f>E28+3</f>
        <v>44511</v>
      </c>
      <c r="G28" s="31" t="s">
        <v>596</v>
      </c>
      <c r="H28" s="90" t="s">
        <v>608</v>
      </c>
      <c r="I28" s="90" t="s">
        <v>609</v>
      </c>
      <c r="J28" s="31">
        <f>J26+7</f>
        <v>44519</v>
      </c>
      <c r="K28" s="54">
        <f>J28+10</f>
        <v>44529</v>
      </c>
      <c r="L28" s="54">
        <f>J28+15</f>
        <v>44534</v>
      </c>
      <c r="M28" s="54">
        <f>J28+19</f>
        <v>44538</v>
      </c>
      <c r="N28" s="54">
        <f>J28+22</f>
        <v>44541</v>
      </c>
      <c r="O28" s="54">
        <f>J28+29</f>
        <v>44548</v>
      </c>
    </row>
    <row r="29" spans="1:15" ht="20.25" customHeight="1">
      <c r="A29" s="23" t="s">
        <v>100</v>
      </c>
      <c r="B29" s="23" t="s">
        <v>143</v>
      </c>
      <c r="C29" s="24">
        <f>C25+14</f>
        <v>44514</v>
      </c>
      <c r="D29" s="24">
        <f>D25+14</f>
        <v>44514</v>
      </c>
      <c r="E29" s="24"/>
      <c r="F29" s="25">
        <f>D29+5</f>
        <v>44519</v>
      </c>
      <c r="G29" s="91"/>
      <c r="H29" s="92"/>
      <c r="I29" s="92"/>
      <c r="J29" s="91"/>
      <c r="K29" s="95"/>
      <c r="L29" s="95"/>
      <c r="M29" s="95"/>
      <c r="N29" s="95"/>
      <c r="O29" s="95"/>
    </row>
    <row r="30" spans="1:15" ht="20.25" customHeight="1">
      <c r="A30" s="28" t="s">
        <v>100</v>
      </c>
      <c r="B30" s="28" t="s">
        <v>143</v>
      </c>
      <c r="C30" s="29"/>
      <c r="D30" s="29"/>
      <c r="E30" s="29">
        <f>E28+7</f>
        <v>44515</v>
      </c>
      <c r="F30" s="30">
        <f>E30+4</f>
        <v>44519</v>
      </c>
      <c r="G30" s="31" t="s">
        <v>596</v>
      </c>
      <c r="H30" s="90" t="s">
        <v>610</v>
      </c>
      <c r="I30" s="90" t="s">
        <v>611</v>
      </c>
      <c r="J30" s="31">
        <f>J28+7</f>
        <v>44526</v>
      </c>
      <c r="K30" s="54">
        <f>J30+10</f>
        <v>44536</v>
      </c>
      <c r="L30" s="54">
        <f>J30+15</f>
        <v>44541</v>
      </c>
      <c r="M30" s="54">
        <f>J30+19</f>
        <v>44545</v>
      </c>
      <c r="N30" s="54">
        <f>J30+22</f>
        <v>44548</v>
      </c>
      <c r="O30" s="54">
        <f>J30+29</f>
        <v>44555</v>
      </c>
    </row>
    <row r="31" spans="1:15" ht="20.25" customHeight="1">
      <c r="A31" s="23" t="s">
        <v>100</v>
      </c>
      <c r="B31" s="23" t="s">
        <v>101</v>
      </c>
      <c r="C31" s="24">
        <f>C27+14</f>
        <v>44521</v>
      </c>
      <c r="D31" s="24">
        <f>D27+14</f>
        <v>44521</v>
      </c>
      <c r="E31" s="24"/>
      <c r="F31" s="25">
        <f>D31+5</f>
        <v>44526</v>
      </c>
      <c r="G31" s="91"/>
      <c r="H31" s="92"/>
      <c r="I31" s="92"/>
      <c r="J31" s="91"/>
      <c r="K31" s="95"/>
      <c r="L31" s="95"/>
      <c r="M31" s="95"/>
      <c r="N31" s="95"/>
      <c r="O31" s="95"/>
    </row>
    <row r="32" spans="1:15" ht="20.25" customHeight="1">
      <c r="A32" s="28" t="s">
        <v>100</v>
      </c>
      <c r="B32" s="28" t="s">
        <v>101</v>
      </c>
      <c r="C32" s="29"/>
      <c r="D32" s="29"/>
      <c r="E32" s="29">
        <f>E30+7</f>
        <v>44522</v>
      </c>
      <c r="F32" s="30">
        <f>E32+4</f>
        <v>44526</v>
      </c>
      <c r="G32" s="31" t="s">
        <v>596</v>
      </c>
      <c r="H32" s="90" t="s">
        <v>612</v>
      </c>
      <c r="I32" s="90" t="s">
        <v>613</v>
      </c>
      <c r="J32" s="31">
        <f>J30+7</f>
        <v>44533</v>
      </c>
      <c r="K32" s="54">
        <f>J32+10</f>
        <v>44543</v>
      </c>
      <c r="L32" s="54">
        <f>J32+15</f>
        <v>44548</v>
      </c>
      <c r="M32" s="54">
        <f>J32+19</f>
        <v>44552</v>
      </c>
      <c r="N32" s="54">
        <f>J32+22</f>
        <v>44555</v>
      </c>
      <c r="O32" s="54">
        <f>J32+29</f>
        <v>44562</v>
      </c>
    </row>
    <row r="33" spans="1:15" ht="15.75">
      <c r="A33" s="37" t="s">
        <v>4</v>
      </c>
      <c r="B33" s="38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5.75">
      <c r="A34" s="40" t="s">
        <v>226</v>
      </c>
      <c r="B34" s="41"/>
      <c r="C34" s="41"/>
      <c r="D34" s="41"/>
      <c r="E34" s="41"/>
      <c r="F34" s="42"/>
      <c r="G34" s="42"/>
      <c r="H34" s="42"/>
      <c r="I34" s="42"/>
      <c r="J34" s="55"/>
      <c r="K34" s="85" t="s">
        <v>8</v>
      </c>
      <c r="L34" s="55"/>
      <c r="M34" s="85"/>
      <c r="N34" s="85"/>
      <c r="O34" s="85"/>
    </row>
    <row r="35" spans="1:15" ht="15.75">
      <c r="A35" s="43" t="s">
        <v>148</v>
      </c>
      <c r="B35" s="40"/>
      <c r="C35" s="40"/>
      <c r="D35" s="40"/>
      <c r="E35" s="40"/>
      <c r="F35" s="42"/>
      <c r="G35" s="42"/>
      <c r="H35" s="42"/>
      <c r="I35" s="42"/>
      <c r="J35" s="57"/>
      <c r="K35" s="86" t="s">
        <v>10</v>
      </c>
      <c r="L35" s="57"/>
      <c r="M35" s="86"/>
      <c r="N35" s="86"/>
      <c r="O35" s="86"/>
    </row>
    <row r="36" spans="1:15" ht="15.75">
      <c r="A36" s="44"/>
      <c r="B36" s="42"/>
      <c r="C36" s="42"/>
      <c r="D36" s="45"/>
      <c r="E36" s="45"/>
      <c r="F36" s="45"/>
      <c r="G36" s="45"/>
      <c r="H36" s="45"/>
      <c r="I36" s="45"/>
      <c r="J36" s="59"/>
      <c r="K36" s="86" t="s">
        <v>12</v>
      </c>
      <c r="L36" s="59"/>
      <c r="M36" s="86"/>
      <c r="N36" s="86"/>
      <c r="O36" s="86"/>
    </row>
    <row r="37" spans="1:15" ht="15.75">
      <c r="A37" s="46"/>
      <c r="B37" s="42"/>
      <c r="C37" s="42"/>
      <c r="D37" s="45"/>
      <c r="E37" s="45"/>
      <c r="F37" s="45"/>
      <c r="G37" s="45"/>
      <c r="H37" s="45"/>
      <c r="I37" s="45"/>
      <c r="J37" s="60"/>
      <c r="K37" s="86" t="s">
        <v>14</v>
      </c>
      <c r="L37" s="60"/>
      <c r="M37" s="86"/>
      <c r="N37" s="86"/>
      <c r="O37" s="86"/>
    </row>
    <row r="38" spans="1:15" ht="15.75">
      <c r="A38" s="47"/>
      <c r="B38" s="42"/>
      <c r="C38" s="42"/>
      <c r="D38" s="42"/>
      <c r="E38" s="42"/>
      <c r="F38" s="42"/>
      <c r="G38" s="42"/>
      <c r="H38" s="42"/>
      <c r="I38" s="42"/>
      <c r="J38" s="61"/>
      <c r="K38" s="285" t="s">
        <v>16</v>
      </c>
      <c r="L38" s="61"/>
      <c r="M38" s="86"/>
      <c r="N38" s="86"/>
      <c r="O38" s="86"/>
    </row>
    <row r="39" spans="1:15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86" t="s">
        <v>18</v>
      </c>
      <c r="L39" s="42"/>
      <c r="M39" s="86"/>
      <c r="N39" s="86"/>
      <c r="O39" s="86"/>
    </row>
    <row r="40" spans="1:15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</sheetData>
  <sheetProtection/>
  <mergeCells count="6">
    <mergeCell ref="I6:I7"/>
    <mergeCell ref="A6:A7"/>
    <mergeCell ref="B6:B7"/>
    <mergeCell ref="C6:C7"/>
    <mergeCell ref="G6:G7"/>
    <mergeCell ref="H6:H7"/>
  </mergeCells>
  <conditionalFormatting sqref="H10:I10">
    <cfRule type="expression" priority="36" dxfId="0">
      <formula>MD3!#REF!="ONE"</formula>
    </cfRule>
  </conditionalFormatting>
  <conditionalFormatting sqref="H12">
    <cfRule type="expression" priority="35" dxfId="0">
      <formula>MD3!#REF!="ONE"</formula>
    </cfRule>
  </conditionalFormatting>
  <conditionalFormatting sqref="I12">
    <cfRule type="expression" priority="8" dxfId="0">
      <formula>MD3!#REF!="ONE"</formula>
    </cfRule>
  </conditionalFormatting>
  <conditionalFormatting sqref="H14">
    <cfRule type="expression" priority="2" dxfId="0">
      <formula>MD3!#REF!="ONE"</formula>
    </cfRule>
  </conditionalFormatting>
  <conditionalFormatting sqref="I14">
    <cfRule type="expression" priority="1" dxfId="0">
      <formula>MD3!#REF!="ONE"</formula>
    </cfRule>
  </conditionalFormatting>
  <conditionalFormatting sqref="H16">
    <cfRule type="expression" priority="32" dxfId="0">
      <formula>MD3!#REF!="ONE"</formula>
    </cfRule>
  </conditionalFormatting>
  <conditionalFormatting sqref="I16">
    <cfRule type="expression" priority="31" dxfId="0">
      <formula>MD3!#REF!="ONE"</formula>
    </cfRule>
  </conditionalFormatting>
  <conditionalFormatting sqref="H18">
    <cfRule type="expression" priority="30" dxfId="0">
      <formula>MD3!#REF!="ONE"</formula>
    </cfRule>
  </conditionalFormatting>
  <conditionalFormatting sqref="I18">
    <cfRule type="expression" priority="29" dxfId="0">
      <formula>MD3!#REF!="ONE"</formula>
    </cfRule>
  </conditionalFormatting>
  <conditionalFormatting sqref="H20">
    <cfRule type="expression" priority="28" dxfId="0">
      <formula>MD3!#REF!="ONE"</formula>
    </cfRule>
  </conditionalFormatting>
  <conditionalFormatting sqref="I20">
    <cfRule type="expression" priority="7" dxfId="0">
      <formula>MD3!#REF!="ONE"</formula>
    </cfRule>
  </conditionalFormatting>
  <conditionalFormatting sqref="H22">
    <cfRule type="expression" priority="26" dxfId="0">
      <formula>MD3!#REF!="ONE"</formula>
    </cfRule>
  </conditionalFormatting>
  <conditionalFormatting sqref="I22">
    <cfRule type="expression" priority="25" dxfId="0">
      <formula>MD3!#REF!="ONE"</formula>
    </cfRule>
  </conditionalFormatting>
  <conditionalFormatting sqref="H24">
    <cfRule type="expression" priority="4" dxfId="0">
      <formula>MD3!#REF!="ONE"</formula>
    </cfRule>
  </conditionalFormatting>
  <conditionalFormatting sqref="I24">
    <cfRule type="expression" priority="3" dxfId="0">
      <formula>MD3!#REF!="ONE"</formula>
    </cfRule>
  </conditionalFormatting>
  <conditionalFormatting sqref="H26">
    <cfRule type="expression" priority="22" dxfId="0">
      <formula>MD3!#REF!="ONE"</formula>
    </cfRule>
  </conditionalFormatting>
  <conditionalFormatting sqref="I26">
    <cfRule type="expression" priority="21" dxfId="0">
      <formula>MD3!#REF!="ONE"</formula>
    </cfRule>
  </conditionalFormatting>
  <conditionalFormatting sqref="H28">
    <cfRule type="expression" priority="20" dxfId="0">
      <formula>MD3!#REF!="ONE"</formula>
    </cfRule>
  </conditionalFormatting>
  <conditionalFormatting sqref="I28">
    <cfRule type="expression" priority="19" dxfId="0">
      <formula>MD3!#REF!="ONE"</formula>
    </cfRule>
  </conditionalFormatting>
  <conditionalFormatting sqref="H30">
    <cfRule type="expression" priority="9" dxfId="0">
      <formula>MD3!#REF!="ONE"</formula>
    </cfRule>
  </conditionalFormatting>
  <conditionalFormatting sqref="I30">
    <cfRule type="expression" priority="17" dxfId="0">
      <formula>MD3!#REF!="ONE"</formula>
    </cfRule>
  </conditionalFormatting>
  <conditionalFormatting sqref="H32">
    <cfRule type="expression" priority="16" dxfId="0">
      <formula>MD3!#REF!="ONE"</formula>
    </cfRule>
  </conditionalFormatting>
  <conditionalFormatting sqref="I32">
    <cfRule type="expression" priority="15" dxfId="0">
      <formula>MD3!#REF!="ONE"</formula>
    </cfRule>
  </conditionalFormatting>
  <conditionalFormatting sqref="H13 H27 H25 H23 H21 H19 H17 H15 H11:I11 H8:I9">
    <cfRule type="expression" priority="42" dxfId="0">
      <formula>MD3!#REF!="ONE"</formula>
    </cfRule>
  </conditionalFormatting>
  <conditionalFormatting sqref="I13 I15 I17 I31 I29 I27 I25 I23 I21 I19">
    <cfRule type="expression" priority="39" dxfId="0">
      <formula>MD3!#REF!="ONE"</formula>
    </cfRule>
  </conditionalFormatting>
  <conditionalFormatting sqref="H29 H31">
    <cfRule type="expression" priority="41" dxfId="0">
      <formula>MD3!#REF!="ONE"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3:P48"/>
  <sheetViews>
    <sheetView view="pageBreakPreview" zoomScale="70" zoomScaleNormal="60" zoomScaleSheetLayoutView="70" zoomScalePageLayoutView="0" workbookViewId="0" topLeftCell="A1">
      <pane ySplit="7" topLeftCell="A29" activePane="bottomLeft" state="frozen"/>
      <selection pane="topLeft" activeCell="A1" sqref="A1"/>
      <selection pane="bottomLeft" activeCell="D4" sqref="D4"/>
    </sheetView>
  </sheetViews>
  <sheetFormatPr defaultColWidth="8.8515625" defaultRowHeight="12.75"/>
  <cols>
    <col min="1" max="1" width="27.140625" style="2" customWidth="1"/>
    <col min="2" max="2" width="12.8515625" style="2" customWidth="1"/>
    <col min="3" max="3" width="11.00390625" style="2" hidden="1" customWidth="1"/>
    <col min="4" max="4" width="12.8515625" style="2" customWidth="1"/>
    <col min="5" max="5" width="14.140625" style="2" customWidth="1"/>
    <col min="6" max="6" width="17.421875" style="2" customWidth="1"/>
    <col min="7" max="7" width="8.421875" style="2" customWidth="1"/>
    <col min="8" max="8" width="24.00390625" style="2" customWidth="1"/>
    <col min="9" max="9" width="15.8515625" style="2" customWidth="1"/>
    <col min="10" max="10" width="17.00390625" style="2" customWidth="1"/>
    <col min="11" max="11" width="22.28125" style="2" customWidth="1"/>
    <col min="12" max="12" width="20.7109375" style="2" customWidth="1"/>
    <col min="13" max="13" width="14.140625" style="2" customWidth="1"/>
    <col min="14" max="14" width="19.421875" style="2" customWidth="1"/>
    <col min="15" max="15" width="19.140625" style="2" customWidth="1"/>
    <col min="16" max="16" width="20.57421875" style="2" customWidth="1"/>
    <col min="17" max="16384" width="8.8515625" style="2" customWidth="1"/>
  </cols>
  <sheetData>
    <row r="3" spans="1:16" ht="27" customHeight="1">
      <c r="A3" s="3"/>
      <c r="B3" s="4"/>
      <c r="C3" s="4"/>
      <c r="D3" s="4"/>
      <c r="E3" s="4"/>
      <c r="F3" s="5"/>
      <c r="G3" s="5"/>
      <c r="H3" s="5"/>
      <c r="I3" s="5"/>
      <c r="J3" s="10"/>
      <c r="K3" s="10"/>
      <c r="L3" s="10"/>
      <c r="M3" s="10"/>
      <c r="N3" s="10"/>
      <c r="O3" s="10"/>
      <c r="P3" s="10"/>
    </row>
    <row r="4" spans="1:16" ht="27" customHeight="1">
      <c r="A4" s="6"/>
      <c r="B4" s="4"/>
      <c r="C4" s="7" t="s">
        <v>149</v>
      </c>
      <c r="D4" s="288" t="s">
        <v>745</v>
      </c>
      <c r="E4" s="7" t="s">
        <v>669</v>
      </c>
      <c r="F4" s="8"/>
      <c r="G4" s="8"/>
      <c r="H4" s="8"/>
      <c r="I4" s="8"/>
      <c r="J4" s="8"/>
      <c r="K4" s="290"/>
      <c r="L4" s="8"/>
      <c r="M4" s="8"/>
      <c r="N4" s="8"/>
      <c r="O4" s="8"/>
      <c r="P4" s="8"/>
    </row>
    <row r="5" spans="1:16" ht="27" customHeight="1">
      <c r="A5" s="9"/>
      <c r="B5" s="4"/>
      <c r="C5" s="4"/>
      <c r="D5" s="4"/>
      <c r="E5" s="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1" customFormat="1" ht="20.25" customHeight="1">
      <c r="A6" s="291" t="s">
        <v>27</v>
      </c>
      <c r="B6" s="291" t="s">
        <v>29</v>
      </c>
      <c r="C6" s="293" t="s">
        <v>151</v>
      </c>
      <c r="D6" s="12" t="s">
        <v>30</v>
      </c>
      <c r="E6" s="12" t="s">
        <v>30</v>
      </c>
      <c r="F6" s="12" t="s">
        <v>31</v>
      </c>
      <c r="G6" s="291" t="s">
        <v>88</v>
      </c>
      <c r="H6" s="295" t="s">
        <v>32</v>
      </c>
      <c r="I6" s="291" t="s">
        <v>362</v>
      </c>
      <c r="J6" s="11" t="s">
        <v>30</v>
      </c>
      <c r="K6" s="48" t="s">
        <v>670</v>
      </c>
      <c r="L6" s="48" t="s">
        <v>671</v>
      </c>
      <c r="M6" s="49" t="s">
        <v>672</v>
      </c>
      <c r="N6" s="49" t="s">
        <v>673</v>
      </c>
      <c r="O6" s="49" t="s">
        <v>674</v>
      </c>
      <c r="P6" s="48" t="s">
        <v>675</v>
      </c>
    </row>
    <row r="7" spans="1:16" s="1" customFormat="1" ht="20.25" customHeight="1">
      <c r="A7" s="292"/>
      <c r="B7" s="292"/>
      <c r="C7" s="297"/>
      <c r="D7" s="14" t="s">
        <v>36</v>
      </c>
      <c r="E7" s="14" t="s">
        <v>93</v>
      </c>
      <c r="F7" s="14" t="s">
        <v>94</v>
      </c>
      <c r="G7" s="292"/>
      <c r="H7" s="296"/>
      <c r="I7" s="292"/>
      <c r="J7" s="13" t="s">
        <v>94</v>
      </c>
      <c r="K7" s="48" t="s">
        <v>676</v>
      </c>
      <c r="L7" s="48" t="s">
        <v>677</v>
      </c>
      <c r="M7" s="49" t="s">
        <v>678</v>
      </c>
      <c r="N7" s="49" t="s">
        <v>679</v>
      </c>
      <c r="O7" s="49" t="s">
        <v>680</v>
      </c>
      <c r="P7" s="48" t="s">
        <v>681</v>
      </c>
    </row>
    <row r="8" spans="1:16" ht="20.25" customHeight="1">
      <c r="A8" s="23"/>
      <c r="B8" s="23"/>
      <c r="C8" s="24"/>
      <c r="D8" s="24"/>
      <c r="E8" s="24"/>
      <c r="F8" s="25"/>
      <c r="G8" s="62" t="s">
        <v>682</v>
      </c>
      <c r="H8" s="63" t="s">
        <v>683</v>
      </c>
      <c r="I8" s="68" t="s">
        <v>684</v>
      </c>
      <c r="J8" s="69">
        <v>44459</v>
      </c>
      <c r="K8" s="69"/>
      <c r="L8" s="69"/>
      <c r="M8" s="69"/>
      <c r="N8" s="69">
        <f>J8+5</f>
        <v>44464</v>
      </c>
      <c r="O8" s="69">
        <f>J8+2</f>
        <v>44461</v>
      </c>
      <c r="P8" s="69"/>
    </row>
    <row r="9" spans="1:16" ht="20.25" customHeight="1">
      <c r="A9" s="23" t="s">
        <v>100</v>
      </c>
      <c r="B9" s="23" t="s">
        <v>101</v>
      </c>
      <c r="C9" s="24">
        <v>44449</v>
      </c>
      <c r="D9" s="24">
        <v>44449</v>
      </c>
      <c r="E9" s="24"/>
      <c r="F9" s="25">
        <f>D9+4</f>
        <v>44453</v>
      </c>
      <c r="G9" s="64" t="s">
        <v>685</v>
      </c>
      <c r="H9" s="65" t="s">
        <v>108</v>
      </c>
      <c r="I9" s="70" t="s">
        <v>686</v>
      </c>
      <c r="J9" s="71">
        <v>44460</v>
      </c>
      <c r="K9" s="71"/>
      <c r="L9" s="71"/>
      <c r="M9" s="71">
        <f>J9+4</f>
        <v>44464</v>
      </c>
      <c r="N9" s="71"/>
      <c r="O9" s="71"/>
      <c r="P9" s="71"/>
    </row>
    <row r="10" spans="1:16" ht="20.25" customHeight="1">
      <c r="A10" s="28" t="s">
        <v>100</v>
      </c>
      <c r="B10" s="28" t="s">
        <v>101</v>
      </c>
      <c r="C10" s="29"/>
      <c r="D10" s="29"/>
      <c r="E10" s="29">
        <v>44450</v>
      </c>
      <c r="F10" s="30">
        <f>E10+3</f>
        <v>44453</v>
      </c>
      <c r="G10" s="66" t="s">
        <v>687</v>
      </c>
      <c r="H10" s="67" t="s">
        <v>688</v>
      </c>
      <c r="I10" s="72" t="s">
        <v>689</v>
      </c>
      <c r="J10" s="73">
        <v>44461</v>
      </c>
      <c r="K10" s="73">
        <f>J10+4</f>
        <v>44465</v>
      </c>
      <c r="L10" s="73">
        <f>K10+5</f>
        <v>44470</v>
      </c>
      <c r="M10" s="73"/>
      <c r="N10" s="73"/>
      <c r="O10" s="73"/>
      <c r="P10" s="73">
        <f>J10+1</f>
        <v>44462</v>
      </c>
    </row>
    <row r="11" spans="1:16" ht="20.25" customHeight="1">
      <c r="A11" s="23"/>
      <c r="B11" s="23"/>
      <c r="C11" s="24"/>
      <c r="D11" s="24"/>
      <c r="E11" s="24"/>
      <c r="F11" s="25"/>
      <c r="G11" s="62" t="s">
        <v>682</v>
      </c>
      <c r="H11" s="63" t="s">
        <v>690</v>
      </c>
      <c r="I11" s="68" t="s">
        <v>691</v>
      </c>
      <c r="J11" s="69">
        <f>J8+6</f>
        <v>44465</v>
      </c>
      <c r="K11" s="69"/>
      <c r="L11" s="69"/>
      <c r="M11" s="69"/>
      <c r="N11" s="69">
        <f>J11+5</f>
        <v>44470</v>
      </c>
      <c r="O11" s="69">
        <f>J11+2</f>
        <v>44467</v>
      </c>
      <c r="P11" s="69"/>
    </row>
    <row r="12" spans="1:16" ht="20.25" customHeight="1">
      <c r="A12" s="33" t="s">
        <v>108</v>
      </c>
      <c r="B12" s="33" t="s">
        <v>109</v>
      </c>
      <c r="C12" s="24">
        <v>44454</v>
      </c>
      <c r="D12" s="24">
        <v>44454</v>
      </c>
      <c r="E12" s="24"/>
      <c r="F12" s="25">
        <f>D12+4</f>
        <v>44458</v>
      </c>
      <c r="G12" s="64" t="s">
        <v>685</v>
      </c>
      <c r="H12" s="65" t="s">
        <v>108</v>
      </c>
      <c r="I12" s="70" t="s">
        <v>686</v>
      </c>
      <c r="J12" s="71">
        <v>44460</v>
      </c>
      <c r="K12" s="71"/>
      <c r="L12" s="71"/>
      <c r="M12" s="71">
        <f>J12+4</f>
        <v>44464</v>
      </c>
      <c r="N12" s="71"/>
      <c r="O12" s="71"/>
      <c r="P12" s="71"/>
    </row>
    <row r="13" spans="1:16" ht="20.25" customHeight="1">
      <c r="A13" s="28" t="s">
        <v>108</v>
      </c>
      <c r="B13" s="28" t="s">
        <v>109</v>
      </c>
      <c r="C13" s="29"/>
      <c r="D13" s="29"/>
      <c r="E13" s="29">
        <f>D12+1</f>
        <v>44455</v>
      </c>
      <c r="F13" s="30">
        <f>E13+3</f>
        <v>44458</v>
      </c>
      <c r="G13" s="66" t="s">
        <v>687</v>
      </c>
      <c r="H13" s="67" t="s">
        <v>688</v>
      </c>
      <c r="I13" s="72" t="s">
        <v>689</v>
      </c>
      <c r="J13" s="73">
        <v>44461</v>
      </c>
      <c r="K13" s="73">
        <f>J13+4</f>
        <v>44465</v>
      </c>
      <c r="L13" s="73">
        <f>K13+5</f>
        <v>44470</v>
      </c>
      <c r="M13" s="73"/>
      <c r="N13" s="73"/>
      <c r="O13" s="73"/>
      <c r="P13" s="73">
        <f>J13+1</f>
        <v>44462</v>
      </c>
    </row>
    <row r="14" spans="1:16" ht="20.25" customHeight="1">
      <c r="A14" s="23"/>
      <c r="B14" s="23"/>
      <c r="C14" s="24"/>
      <c r="D14" s="24"/>
      <c r="E14" s="24"/>
      <c r="F14" s="25"/>
      <c r="G14" s="62" t="s">
        <v>682</v>
      </c>
      <c r="H14" s="63" t="s">
        <v>690</v>
      </c>
      <c r="I14" s="68" t="s">
        <v>691</v>
      </c>
      <c r="J14" s="69">
        <f>J11+0</f>
        <v>44465</v>
      </c>
      <c r="K14" s="69"/>
      <c r="L14" s="69"/>
      <c r="M14" s="69"/>
      <c r="N14" s="69">
        <f>J14+5</f>
        <v>44470</v>
      </c>
      <c r="O14" s="69">
        <f>J14+2</f>
        <v>44467</v>
      </c>
      <c r="P14" s="69"/>
    </row>
    <row r="15" spans="1:16" ht="20.25" customHeight="1">
      <c r="A15" s="33" t="s">
        <v>114</v>
      </c>
      <c r="B15" s="33" t="s">
        <v>115</v>
      </c>
      <c r="C15" s="24">
        <v>44459</v>
      </c>
      <c r="D15" s="24">
        <v>44459</v>
      </c>
      <c r="E15" s="24"/>
      <c r="F15" s="25">
        <f>D15+4</f>
        <v>44463</v>
      </c>
      <c r="G15" s="64" t="s">
        <v>685</v>
      </c>
      <c r="H15" s="65" t="s">
        <v>114</v>
      </c>
      <c r="I15" s="70" t="s">
        <v>692</v>
      </c>
      <c r="J15" s="71">
        <f>J12+5</f>
        <v>44465</v>
      </c>
      <c r="K15" s="71"/>
      <c r="L15" s="71"/>
      <c r="M15" s="71">
        <f>J15+4</f>
        <v>44469</v>
      </c>
      <c r="N15" s="71"/>
      <c r="O15" s="71"/>
      <c r="P15" s="71"/>
    </row>
    <row r="16" spans="1:16" ht="20.25" customHeight="1">
      <c r="A16" s="28" t="s">
        <v>114</v>
      </c>
      <c r="B16" s="28" t="s">
        <v>115</v>
      </c>
      <c r="C16" s="29"/>
      <c r="D16" s="29"/>
      <c r="E16" s="29">
        <f>D15+1</f>
        <v>44460</v>
      </c>
      <c r="F16" s="30">
        <f>E16+3</f>
        <v>44463</v>
      </c>
      <c r="G16" s="66" t="s">
        <v>687</v>
      </c>
      <c r="H16" s="67" t="s">
        <v>693</v>
      </c>
      <c r="I16" s="72" t="s">
        <v>694</v>
      </c>
      <c r="J16" s="73">
        <f>J13+6</f>
        <v>44467</v>
      </c>
      <c r="K16" s="73">
        <f>J16+4</f>
        <v>44471</v>
      </c>
      <c r="L16" s="73">
        <f>K16+5</f>
        <v>44476</v>
      </c>
      <c r="M16" s="73"/>
      <c r="N16" s="73"/>
      <c r="O16" s="73"/>
      <c r="P16" s="73">
        <f>J16+1</f>
        <v>44468</v>
      </c>
    </row>
    <row r="17" spans="1:16" ht="20.25" customHeight="1">
      <c r="A17" s="23"/>
      <c r="B17" s="23"/>
      <c r="C17" s="24"/>
      <c r="D17" s="24"/>
      <c r="E17" s="24"/>
      <c r="F17" s="25"/>
      <c r="G17" s="62" t="s">
        <v>682</v>
      </c>
      <c r="H17" s="63" t="s">
        <v>690</v>
      </c>
      <c r="I17" s="68" t="s">
        <v>695</v>
      </c>
      <c r="J17" s="69">
        <v>44479</v>
      </c>
      <c r="K17" s="69"/>
      <c r="L17" s="69"/>
      <c r="M17" s="69"/>
      <c r="N17" s="69">
        <f>J17+5</f>
        <v>44484</v>
      </c>
      <c r="O17" s="69">
        <f>J17+2</f>
        <v>44481</v>
      </c>
      <c r="P17" s="69"/>
    </row>
    <row r="18" spans="1:16" ht="20.25" customHeight="1">
      <c r="A18" s="23" t="s">
        <v>100</v>
      </c>
      <c r="B18" s="33" t="s">
        <v>118</v>
      </c>
      <c r="C18" s="24">
        <v>44471</v>
      </c>
      <c r="D18" s="24">
        <v>44471</v>
      </c>
      <c r="E18" s="24"/>
      <c r="F18" s="25">
        <f>D18+4</f>
        <v>44475</v>
      </c>
      <c r="G18" s="64" t="s">
        <v>685</v>
      </c>
      <c r="H18" s="65" t="s">
        <v>108</v>
      </c>
      <c r="I18" s="70" t="s">
        <v>696</v>
      </c>
      <c r="J18" s="71">
        <v>44484</v>
      </c>
      <c r="K18" s="71"/>
      <c r="L18" s="71"/>
      <c r="M18" s="71">
        <f>J18+4</f>
        <v>44488</v>
      </c>
      <c r="N18" s="71"/>
      <c r="O18" s="71"/>
      <c r="P18" s="71"/>
    </row>
    <row r="19" spans="1:16" ht="20.25" customHeight="1">
      <c r="A19" s="28" t="s">
        <v>100</v>
      </c>
      <c r="B19" s="28" t="s">
        <v>118</v>
      </c>
      <c r="C19" s="29"/>
      <c r="D19" s="29"/>
      <c r="E19" s="29">
        <f>D18+1</f>
        <v>44472</v>
      </c>
      <c r="F19" s="30">
        <f>E19+3</f>
        <v>44475</v>
      </c>
      <c r="G19" s="66" t="s">
        <v>687</v>
      </c>
      <c r="H19" s="67" t="s">
        <v>693</v>
      </c>
      <c r="I19" s="72" t="s">
        <v>697</v>
      </c>
      <c r="J19" s="73">
        <f>J16+13</f>
        <v>44480</v>
      </c>
      <c r="K19" s="73">
        <f>J19+4</f>
        <v>44484</v>
      </c>
      <c r="L19" s="73">
        <f>K19+5</f>
        <v>44489</v>
      </c>
      <c r="M19" s="73"/>
      <c r="N19" s="73"/>
      <c r="O19" s="73"/>
      <c r="P19" s="73">
        <f>J19+1</f>
        <v>44481</v>
      </c>
    </row>
    <row r="20" spans="1:16" ht="20.25" customHeight="1">
      <c r="A20" s="23"/>
      <c r="B20" s="23"/>
      <c r="C20" s="24"/>
      <c r="D20" s="24"/>
      <c r="E20" s="24"/>
      <c r="F20" s="25"/>
      <c r="G20" s="62" t="s">
        <v>682</v>
      </c>
      <c r="H20" s="63" t="s">
        <v>683</v>
      </c>
      <c r="I20" s="68" t="s">
        <v>698</v>
      </c>
      <c r="J20" s="69">
        <f>J17+7</f>
        <v>44486</v>
      </c>
      <c r="K20" s="69"/>
      <c r="L20" s="69"/>
      <c r="M20" s="69"/>
      <c r="N20" s="69">
        <f>J20+5</f>
        <v>44491</v>
      </c>
      <c r="O20" s="69">
        <f>J20+2</f>
        <v>44488</v>
      </c>
      <c r="P20" s="69"/>
    </row>
    <row r="21" spans="1:16" ht="20.25" customHeight="1">
      <c r="A21" s="23" t="s">
        <v>108</v>
      </c>
      <c r="B21" s="23" t="s">
        <v>123</v>
      </c>
      <c r="C21" s="24">
        <v>44474</v>
      </c>
      <c r="D21" s="24">
        <v>44474</v>
      </c>
      <c r="E21" s="24"/>
      <c r="F21" s="25">
        <f>D21+4</f>
        <v>44478</v>
      </c>
      <c r="G21" s="64" t="s">
        <v>685</v>
      </c>
      <c r="H21" s="65" t="s">
        <v>108</v>
      </c>
      <c r="I21" s="70" t="s">
        <v>696</v>
      </c>
      <c r="J21" s="71">
        <f>J18+0</f>
        <v>44484</v>
      </c>
      <c r="K21" s="71"/>
      <c r="L21" s="71"/>
      <c r="M21" s="71">
        <f>J21+4</f>
        <v>44488</v>
      </c>
      <c r="N21" s="71"/>
      <c r="O21" s="71"/>
      <c r="P21" s="71"/>
    </row>
    <row r="22" spans="1:16" ht="20.25" customHeight="1">
      <c r="A22" s="28" t="s">
        <v>108</v>
      </c>
      <c r="B22" s="28" t="s">
        <v>123</v>
      </c>
      <c r="C22" s="29"/>
      <c r="D22" s="29"/>
      <c r="E22" s="29">
        <f>D21+1</f>
        <v>44475</v>
      </c>
      <c r="F22" s="30">
        <f>E22+3</f>
        <v>44478</v>
      </c>
      <c r="G22" s="66" t="s">
        <v>687</v>
      </c>
      <c r="H22" s="67" t="s">
        <v>693</v>
      </c>
      <c r="I22" s="72" t="s">
        <v>697</v>
      </c>
      <c r="J22" s="73">
        <f>J19+0</f>
        <v>44480</v>
      </c>
      <c r="K22" s="73">
        <f>J22+4</f>
        <v>44484</v>
      </c>
      <c r="L22" s="73">
        <f>K22+5</f>
        <v>44489</v>
      </c>
      <c r="M22" s="73"/>
      <c r="N22" s="73"/>
      <c r="O22" s="73"/>
      <c r="P22" s="73">
        <f>J22+1</f>
        <v>44481</v>
      </c>
    </row>
    <row r="23" spans="1:16" ht="20.25" customHeight="1">
      <c r="A23" s="23"/>
      <c r="B23" s="23"/>
      <c r="C23" s="24"/>
      <c r="D23" s="24"/>
      <c r="E23" s="24"/>
      <c r="F23" s="25"/>
      <c r="G23" s="62" t="s">
        <v>682</v>
      </c>
      <c r="H23" s="63" t="s">
        <v>683</v>
      </c>
      <c r="I23" s="68" t="s">
        <v>698</v>
      </c>
      <c r="J23" s="69">
        <f>J20+0</f>
        <v>44486</v>
      </c>
      <c r="K23" s="69"/>
      <c r="L23" s="69"/>
      <c r="M23" s="69"/>
      <c r="N23" s="69">
        <f>J23+5</f>
        <v>44491</v>
      </c>
      <c r="O23" s="69">
        <f>J23+2</f>
        <v>44488</v>
      </c>
      <c r="P23" s="69"/>
    </row>
    <row r="24" spans="1:16" ht="20.25" customHeight="1">
      <c r="A24" s="23" t="s">
        <v>114</v>
      </c>
      <c r="B24" s="33" t="s">
        <v>126</v>
      </c>
      <c r="C24" s="24">
        <v>44479</v>
      </c>
      <c r="D24" s="24">
        <v>44479</v>
      </c>
      <c r="E24" s="24"/>
      <c r="F24" s="25">
        <f>D24+4</f>
        <v>44483</v>
      </c>
      <c r="G24" s="64" t="s">
        <v>685</v>
      </c>
      <c r="H24" s="65" t="s">
        <v>114</v>
      </c>
      <c r="I24" s="70" t="s">
        <v>699</v>
      </c>
      <c r="J24" s="71">
        <f>J21+1</f>
        <v>44485</v>
      </c>
      <c r="K24" s="71"/>
      <c r="L24" s="71"/>
      <c r="M24" s="71">
        <f>J24+4</f>
        <v>44489</v>
      </c>
      <c r="N24" s="71"/>
      <c r="O24" s="71"/>
      <c r="P24" s="71"/>
    </row>
    <row r="25" spans="1:16" ht="20.25" customHeight="1">
      <c r="A25" s="28" t="s">
        <v>114</v>
      </c>
      <c r="B25" s="28" t="s">
        <v>126</v>
      </c>
      <c r="C25" s="29"/>
      <c r="D25" s="29"/>
      <c r="E25" s="29">
        <f>D24+1</f>
        <v>44480</v>
      </c>
      <c r="F25" s="30">
        <f>E25+3</f>
        <v>44483</v>
      </c>
      <c r="G25" s="66" t="s">
        <v>687</v>
      </c>
      <c r="H25" s="67" t="s">
        <v>688</v>
      </c>
      <c r="I25" s="72" t="s">
        <v>700</v>
      </c>
      <c r="J25" s="73">
        <f>J22+9</f>
        <v>44489</v>
      </c>
      <c r="K25" s="73">
        <f>J25+4</f>
        <v>44493</v>
      </c>
      <c r="L25" s="73">
        <f>K25+5</f>
        <v>44498</v>
      </c>
      <c r="M25" s="73"/>
      <c r="N25" s="73"/>
      <c r="O25" s="73"/>
      <c r="P25" s="73">
        <f>J25+1</f>
        <v>44490</v>
      </c>
    </row>
    <row r="26" spans="1:16" ht="20.25" customHeight="1">
      <c r="A26" s="23"/>
      <c r="B26" s="23"/>
      <c r="C26" s="24"/>
      <c r="D26" s="24"/>
      <c r="E26" s="24"/>
      <c r="F26" s="25"/>
      <c r="G26" s="62" t="s">
        <v>682</v>
      </c>
      <c r="H26" s="63" t="s">
        <v>683</v>
      </c>
      <c r="I26" s="68" t="s">
        <v>701</v>
      </c>
      <c r="J26" s="69">
        <f>J23+14</f>
        <v>44500</v>
      </c>
      <c r="K26" s="69"/>
      <c r="L26" s="69"/>
      <c r="M26" s="69"/>
      <c r="N26" s="69">
        <f>J26+5</f>
        <v>44505</v>
      </c>
      <c r="O26" s="69">
        <f>J26+2</f>
        <v>44502</v>
      </c>
      <c r="P26" s="69"/>
    </row>
    <row r="27" spans="1:16" ht="20.25" customHeight="1">
      <c r="A27" s="23" t="s">
        <v>100</v>
      </c>
      <c r="B27" s="33" t="s">
        <v>129</v>
      </c>
      <c r="C27" s="24">
        <v>44489</v>
      </c>
      <c r="D27" s="24">
        <v>44489</v>
      </c>
      <c r="E27" s="24"/>
      <c r="F27" s="25">
        <f>D27+4</f>
        <v>44493</v>
      </c>
      <c r="G27" s="64" t="s">
        <v>685</v>
      </c>
      <c r="H27" s="65" t="s">
        <v>100</v>
      </c>
      <c r="I27" s="70" t="s">
        <v>702</v>
      </c>
      <c r="J27" s="71">
        <v>44498</v>
      </c>
      <c r="K27" s="71"/>
      <c r="L27" s="71"/>
      <c r="M27" s="71">
        <f>J27+4</f>
        <v>44502</v>
      </c>
      <c r="N27" s="71"/>
      <c r="O27" s="71"/>
      <c r="P27" s="71"/>
    </row>
    <row r="28" spans="1:16" ht="20.25" customHeight="1">
      <c r="A28" s="28" t="s">
        <v>100</v>
      </c>
      <c r="B28" s="28" t="s">
        <v>129</v>
      </c>
      <c r="C28" s="29"/>
      <c r="D28" s="29"/>
      <c r="E28" s="29">
        <f>D27+1</f>
        <v>44490</v>
      </c>
      <c r="F28" s="30">
        <f>E28+3</f>
        <v>44493</v>
      </c>
      <c r="G28" s="66" t="s">
        <v>687</v>
      </c>
      <c r="H28" s="67" t="s">
        <v>688</v>
      </c>
      <c r="I28" s="72" t="s">
        <v>703</v>
      </c>
      <c r="J28" s="73">
        <f>J25+14</f>
        <v>44503</v>
      </c>
      <c r="K28" s="73">
        <f>J28+4</f>
        <v>44507</v>
      </c>
      <c r="L28" s="73">
        <f>K28+5</f>
        <v>44512</v>
      </c>
      <c r="M28" s="73"/>
      <c r="N28" s="73"/>
      <c r="O28" s="73"/>
      <c r="P28" s="73"/>
    </row>
    <row r="29" spans="1:16" ht="20.25" customHeight="1">
      <c r="A29" s="23"/>
      <c r="B29" s="23"/>
      <c r="C29" s="24"/>
      <c r="D29" s="24"/>
      <c r="E29" s="24"/>
      <c r="F29" s="25"/>
      <c r="G29" s="62" t="s">
        <v>682</v>
      </c>
      <c r="H29" s="63" t="s">
        <v>683</v>
      </c>
      <c r="I29" s="68" t="s">
        <v>701</v>
      </c>
      <c r="J29" s="69">
        <f>J26+0</f>
        <v>44500</v>
      </c>
      <c r="K29" s="69"/>
      <c r="L29" s="69"/>
      <c r="M29" s="69"/>
      <c r="N29" s="69">
        <f>J29+5</f>
        <v>44505</v>
      </c>
      <c r="O29" s="69">
        <f>J29+2</f>
        <v>44502</v>
      </c>
      <c r="P29" s="69"/>
    </row>
    <row r="30" spans="1:16" ht="20.25" customHeight="1">
      <c r="A30" s="23" t="s">
        <v>108</v>
      </c>
      <c r="B30" s="35" t="s">
        <v>134</v>
      </c>
      <c r="C30" s="24">
        <v>44493</v>
      </c>
      <c r="D30" s="24">
        <v>44493</v>
      </c>
      <c r="E30" s="24"/>
      <c r="F30" s="25">
        <f>D30+4</f>
        <v>44497</v>
      </c>
      <c r="G30" s="64" t="s">
        <v>685</v>
      </c>
      <c r="H30" s="65" t="s">
        <v>114</v>
      </c>
      <c r="I30" s="70" t="s">
        <v>704</v>
      </c>
      <c r="J30" s="71">
        <v>44504</v>
      </c>
      <c r="K30" s="71"/>
      <c r="L30" s="71"/>
      <c r="M30" s="71">
        <f>J30+4</f>
        <v>44508</v>
      </c>
      <c r="N30" s="71"/>
      <c r="O30" s="71"/>
      <c r="P30" s="71"/>
    </row>
    <row r="31" spans="1:16" ht="20.25" customHeight="1">
      <c r="A31" s="28" t="s">
        <v>108</v>
      </c>
      <c r="B31" s="28" t="s">
        <v>134</v>
      </c>
      <c r="C31" s="29"/>
      <c r="D31" s="29"/>
      <c r="E31" s="29">
        <f>D30+1</f>
        <v>44494</v>
      </c>
      <c r="F31" s="30">
        <f>E31+3</f>
        <v>44497</v>
      </c>
      <c r="G31" s="66" t="s">
        <v>687</v>
      </c>
      <c r="H31" s="67" t="s">
        <v>688</v>
      </c>
      <c r="I31" s="72" t="s">
        <v>703</v>
      </c>
      <c r="J31" s="73">
        <f>J28+0</f>
        <v>44503</v>
      </c>
      <c r="K31" s="73">
        <f>J31+4</f>
        <v>44507</v>
      </c>
      <c r="L31" s="73">
        <f>K31+5</f>
        <v>44512</v>
      </c>
      <c r="M31" s="73"/>
      <c r="N31" s="73"/>
      <c r="O31" s="73"/>
      <c r="P31" s="73">
        <f>J31+1</f>
        <v>44504</v>
      </c>
    </row>
    <row r="32" spans="1:16" ht="20.25" customHeight="1">
      <c r="A32" s="23"/>
      <c r="B32" s="23"/>
      <c r="C32" s="24"/>
      <c r="D32" s="24"/>
      <c r="E32" s="24"/>
      <c r="F32" s="25"/>
      <c r="G32" s="62" t="s">
        <v>682</v>
      </c>
      <c r="H32" s="63" t="s">
        <v>690</v>
      </c>
      <c r="I32" s="68" t="s">
        <v>705</v>
      </c>
      <c r="J32" s="69">
        <f>J29+7</f>
        <v>44507</v>
      </c>
      <c r="K32" s="69"/>
      <c r="L32" s="69"/>
      <c r="M32" s="69"/>
      <c r="N32" s="69">
        <f>J32+5</f>
        <v>44512</v>
      </c>
      <c r="O32" s="69">
        <f>J32+2</f>
        <v>44509</v>
      </c>
      <c r="P32" s="69"/>
    </row>
    <row r="33" spans="1:16" ht="20.25" customHeight="1">
      <c r="A33" s="23" t="s">
        <v>114</v>
      </c>
      <c r="B33" s="36" t="s">
        <v>137</v>
      </c>
      <c r="C33" s="24">
        <v>44500</v>
      </c>
      <c r="D33" s="24">
        <v>44500</v>
      </c>
      <c r="E33" s="24"/>
      <c r="F33" s="25">
        <f>D33+4</f>
        <v>44504</v>
      </c>
      <c r="G33" s="64" t="s">
        <v>685</v>
      </c>
      <c r="H33" s="65" t="s">
        <v>114</v>
      </c>
      <c r="I33" s="70" t="s">
        <v>706</v>
      </c>
      <c r="J33" s="71">
        <f>J30+8</f>
        <v>44512</v>
      </c>
      <c r="K33" s="71"/>
      <c r="L33" s="71"/>
      <c r="M33" s="71">
        <f>J33+4</f>
        <v>44516</v>
      </c>
      <c r="N33" s="71"/>
      <c r="O33" s="71"/>
      <c r="P33" s="71"/>
    </row>
    <row r="34" spans="1:16" ht="20.25" customHeight="1">
      <c r="A34" s="28" t="s">
        <v>114</v>
      </c>
      <c r="B34" s="28" t="s">
        <v>137</v>
      </c>
      <c r="C34" s="29"/>
      <c r="D34" s="29"/>
      <c r="E34" s="29">
        <f>D33+1</f>
        <v>44501</v>
      </c>
      <c r="F34" s="30">
        <f>E34+3</f>
        <v>44504</v>
      </c>
      <c r="G34" s="66" t="s">
        <v>687</v>
      </c>
      <c r="H34" s="67" t="s">
        <v>693</v>
      </c>
      <c r="I34" s="72" t="s">
        <v>707</v>
      </c>
      <c r="J34" s="73">
        <f>J31+4</f>
        <v>44507</v>
      </c>
      <c r="K34" s="73">
        <f>J34+4</f>
        <v>44511</v>
      </c>
      <c r="L34" s="73">
        <f>K34+5</f>
        <v>44516</v>
      </c>
      <c r="M34" s="73"/>
      <c r="N34" s="73"/>
      <c r="O34" s="73"/>
      <c r="P34" s="73">
        <f>J34+1</f>
        <v>44508</v>
      </c>
    </row>
    <row r="35" spans="1:16" ht="20.25" customHeight="1">
      <c r="A35" s="23"/>
      <c r="B35" s="23"/>
      <c r="C35" s="24"/>
      <c r="D35" s="24"/>
      <c r="E35" s="24"/>
      <c r="F35" s="25"/>
      <c r="G35" s="62" t="s">
        <v>682</v>
      </c>
      <c r="H35" s="63" t="s">
        <v>683</v>
      </c>
      <c r="I35" s="68" t="s">
        <v>708</v>
      </c>
      <c r="J35" s="69">
        <f>J32+7</f>
        <v>44514</v>
      </c>
      <c r="K35" s="69"/>
      <c r="L35" s="69"/>
      <c r="M35" s="69"/>
      <c r="N35" s="69">
        <f>J35+5</f>
        <v>44519</v>
      </c>
      <c r="O35" s="69">
        <f>J35+2</f>
        <v>44516</v>
      </c>
      <c r="P35" s="69"/>
    </row>
    <row r="36" spans="1:16" ht="20.25" customHeight="1">
      <c r="A36" s="23" t="s">
        <v>100</v>
      </c>
      <c r="B36" s="36" t="s">
        <v>140</v>
      </c>
      <c r="C36" s="24">
        <f>C33+7</f>
        <v>44507</v>
      </c>
      <c r="D36" s="24">
        <f>D33+7</f>
        <v>44507</v>
      </c>
      <c r="E36" s="24"/>
      <c r="F36" s="25">
        <f>D36+4</f>
        <v>44511</v>
      </c>
      <c r="G36" s="64" t="s">
        <v>685</v>
      </c>
      <c r="H36" s="65" t="s">
        <v>114</v>
      </c>
      <c r="I36" s="70" t="s">
        <v>706</v>
      </c>
      <c r="J36" s="71">
        <f>J33+0</f>
        <v>44512</v>
      </c>
      <c r="K36" s="71"/>
      <c r="L36" s="71"/>
      <c r="M36" s="71">
        <f>J36+4</f>
        <v>44516</v>
      </c>
      <c r="N36" s="71"/>
      <c r="O36" s="71"/>
      <c r="P36" s="71"/>
    </row>
    <row r="37" spans="1:16" ht="20.25" customHeight="1">
      <c r="A37" s="28" t="s">
        <v>100</v>
      </c>
      <c r="B37" s="28" t="s">
        <v>140</v>
      </c>
      <c r="C37" s="29"/>
      <c r="D37" s="29"/>
      <c r="E37" s="29">
        <f>D36+1</f>
        <v>44508</v>
      </c>
      <c r="F37" s="30">
        <f>E37+3</f>
        <v>44511</v>
      </c>
      <c r="G37" s="66" t="s">
        <v>687</v>
      </c>
      <c r="H37" s="67" t="s">
        <v>688</v>
      </c>
      <c r="I37" s="72" t="s">
        <v>709</v>
      </c>
      <c r="J37" s="73">
        <v>44517</v>
      </c>
      <c r="K37" s="73">
        <f>J37+4</f>
        <v>44521</v>
      </c>
      <c r="L37" s="73">
        <f>K37+5</f>
        <v>44526</v>
      </c>
      <c r="M37" s="73"/>
      <c r="N37" s="73"/>
      <c r="O37" s="73"/>
      <c r="P37" s="73">
        <f>J37+1</f>
        <v>44518</v>
      </c>
    </row>
    <row r="38" spans="1:16" ht="20.25" customHeight="1">
      <c r="A38" s="23"/>
      <c r="B38" s="23"/>
      <c r="C38" s="24"/>
      <c r="D38" s="24"/>
      <c r="E38" s="24"/>
      <c r="F38" s="25"/>
      <c r="G38" s="62" t="s">
        <v>682</v>
      </c>
      <c r="H38" s="63" t="s">
        <v>690</v>
      </c>
      <c r="I38" s="68" t="s">
        <v>710</v>
      </c>
      <c r="J38" s="69">
        <f>J35+7</f>
        <v>44521</v>
      </c>
      <c r="K38" s="69"/>
      <c r="L38" s="69"/>
      <c r="M38" s="69"/>
      <c r="N38" s="69">
        <f>J38+5</f>
        <v>44526</v>
      </c>
      <c r="O38" s="69">
        <f>J38+2</f>
        <v>44523</v>
      </c>
      <c r="P38" s="69"/>
    </row>
    <row r="39" spans="1:16" ht="20.25" customHeight="1">
      <c r="A39" s="23" t="s">
        <v>100</v>
      </c>
      <c r="B39" s="36" t="s">
        <v>101</v>
      </c>
      <c r="C39" s="24">
        <f>C36+10</f>
        <v>44517</v>
      </c>
      <c r="D39" s="24">
        <f>D36+7</f>
        <v>44514</v>
      </c>
      <c r="E39" s="24"/>
      <c r="F39" s="25">
        <f>D39+5</f>
        <v>44519</v>
      </c>
      <c r="G39" s="64" t="s">
        <v>685</v>
      </c>
      <c r="H39" s="65" t="s">
        <v>108</v>
      </c>
      <c r="I39" s="70" t="s">
        <v>711</v>
      </c>
      <c r="J39" s="71">
        <f>J36+9</f>
        <v>44521</v>
      </c>
      <c r="K39" s="71"/>
      <c r="L39" s="71"/>
      <c r="M39" s="71">
        <f>J39+4</f>
        <v>44525</v>
      </c>
      <c r="N39" s="71"/>
      <c r="O39" s="71"/>
      <c r="P39" s="71"/>
    </row>
    <row r="40" spans="1:16" ht="20.25" customHeight="1">
      <c r="A40" s="28" t="s">
        <v>100</v>
      </c>
      <c r="B40" s="28" t="s">
        <v>101</v>
      </c>
      <c r="C40" s="29"/>
      <c r="D40" s="29"/>
      <c r="E40" s="29">
        <f>E37+7</f>
        <v>44515</v>
      </c>
      <c r="F40" s="30">
        <f>E40+4</f>
        <v>44519</v>
      </c>
      <c r="G40" s="66" t="s">
        <v>687</v>
      </c>
      <c r="H40" s="67" t="s">
        <v>693</v>
      </c>
      <c r="I40" s="72" t="s">
        <v>712</v>
      </c>
      <c r="J40" s="73">
        <v>44521</v>
      </c>
      <c r="K40" s="73">
        <f>J40+4</f>
        <v>44525</v>
      </c>
      <c r="L40" s="73">
        <f>K40+5</f>
        <v>44530</v>
      </c>
      <c r="M40" s="73"/>
      <c r="N40" s="73"/>
      <c r="O40" s="73"/>
      <c r="P40" s="73">
        <f>J40+1</f>
        <v>44522</v>
      </c>
    </row>
    <row r="41" spans="1:16" ht="15.75">
      <c r="A41" s="37" t="s">
        <v>4</v>
      </c>
      <c r="B41" s="38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5.75">
      <c r="A42" s="40" t="s">
        <v>226</v>
      </c>
      <c r="B42" s="41"/>
      <c r="C42" s="41"/>
      <c r="D42" s="41"/>
      <c r="E42" s="41"/>
      <c r="F42" s="42"/>
      <c r="G42" s="42"/>
      <c r="H42" s="42"/>
      <c r="I42" s="42"/>
      <c r="J42" s="55"/>
      <c r="K42" s="56" t="s">
        <v>8</v>
      </c>
      <c r="L42" s="56"/>
      <c r="M42" s="55"/>
      <c r="N42" s="55"/>
      <c r="O42" s="55"/>
      <c r="P42" s="55"/>
    </row>
    <row r="43" spans="1:16" ht="15.75">
      <c r="A43" s="43" t="s">
        <v>148</v>
      </c>
      <c r="B43" s="40"/>
      <c r="C43" s="40"/>
      <c r="D43" s="40"/>
      <c r="E43" s="40"/>
      <c r="F43" s="42"/>
      <c r="G43" s="42"/>
      <c r="H43" s="42"/>
      <c r="I43" s="42"/>
      <c r="J43" s="57"/>
      <c r="K43" s="58" t="s">
        <v>10</v>
      </c>
      <c r="L43" s="58"/>
      <c r="M43" s="57"/>
      <c r="N43" s="57"/>
      <c r="O43" s="57"/>
      <c r="P43" s="57"/>
    </row>
    <row r="44" spans="1:16" ht="15.75">
      <c r="A44" s="44"/>
      <c r="B44" s="42"/>
      <c r="C44" s="42"/>
      <c r="D44" s="45"/>
      <c r="E44" s="45"/>
      <c r="F44" s="45"/>
      <c r="G44" s="45"/>
      <c r="H44" s="45"/>
      <c r="I44" s="45"/>
      <c r="J44" s="59"/>
      <c r="K44" s="58" t="s">
        <v>12</v>
      </c>
      <c r="L44" s="58"/>
      <c r="M44" s="59"/>
      <c r="N44" s="59"/>
      <c r="O44" s="59"/>
      <c r="P44" s="59"/>
    </row>
    <row r="45" spans="1:16" ht="15.75">
      <c r="A45" s="46"/>
      <c r="B45" s="42"/>
      <c r="C45" s="42"/>
      <c r="D45" s="45"/>
      <c r="E45" s="45"/>
      <c r="F45" s="45"/>
      <c r="G45" s="45"/>
      <c r="H45" s="45"/>
      <c r="I45" s="45"/>
      <c r="J45" s="60"/>
      <c r="K45" s="58" t="s">
        <v>14</v>
      </c>
      <c r="L45" s="58"/>
      <c r="M45" s="60"/>
      <c r="N45" s="60"/>
      <c r="O45" s="60"/>
      <c r="P45" s="60"/>
    </row>
    <row r="46" spans="1:16" ht="15.75">
      <c r="A46" s="47"/>
      <c r="B46" s="42"/>
      <c r="C46" s="42"/>
      <c r="D46" s="42"/>
      <c r="E46" s="42"/>
      <c r="F46" s="42"/>
      <c r="G46" s="42"/>
      <c r="H46" s="42"/>
      <c r="I46" s="42"/>
      <c r="J46" s="61"/>
      <c r="K46" s="284" t="s">
        <v>16</v>
      </c>
      <c r="L46" s="58"/>
      <c r="M46" s="61"/>
      <c r="N46" s="61"/>
      <c r="O46" s="61"/>
      <c r="P46" s="61"/>
    </row>
    <row r="47" spans="1:16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58" t="s">
        <v>18</v>
      </c>
      <c r="L47" s="58"/>
      <c r="M47" s="42"/>
      <c r="N47" s="42"/>
      <c r="O47" s="42"/>
      <c r="P47" s="42"/>
    </row>
    <row r="48" spans="1:16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</sheetData>
  <sheetProtection/>
  <mergeCells count="6">
    <mergeCell ref="I6:I7"/>
    <mergeCell ref="A6:A7"/>
    <mergeCell ref="B6:B7"/>
    <mergeCell ref="C6:C7"/>
    <mergeCell ref="G6:G7"/>
    <mergeCell ref="H6:H7"/>
  </mergeCells>
  <conditionalFormatting sqref="I9">
    <cfRule type="expression" priority="17" dxfId="0">
      <formula>'INTRA ASIA'!#REF!="ONE"</formula>
    </cfRule>
  </conditionalFormatting>
  <conditionalFormatting sqref="H11:I11">
    <cfRule type="expression" priority="18" dxfId="0">
      <formula>'INTRA ASIA'!#REF!="ONE"</formula>
    </cfRule>
  </conditionalFormatting>
  <conditionalFormatting sqref="H12">
    <cfRule type="expression" priority="6" dxfId="0">
      <formula>'INTRA ASIA'!#REF!="ONE"</formula>
    </cfRule>
  </conditionalFormatting>
  <conditionalFormatting sqref="I12">
    <cfRule type="expression" priority="5" dxfId="0">
      <formula>'INTRA ASIA'!#REF!="ONE"</formula>
    </cfRule>
  </conditionalFormatting>
  <conditionalFormatting sqref="H13:I13">
    <cfRule type="expression" priority="3" dxfId="0">
      <formula>'INTRA ASIA'!#REF!="ONE"</formula>
    </cfRule>
  </conditionalFormatting>
  <conditionalFormatting sqref="H14:I14">
    <cfRule type="expression" priority="9" dxfId="0">
      <formula>'INTRA ASIA'!#REF!="ONE"</formula>
    </cfRule>
  </conditionalFormatting>
  <conditionalFormatting sqref="H18:I18">
    <cfRule type="expression" priority="16" dxfId="0">
      <formula>'INTRA ASIA'!#REF!="ONE"</formula>
    </cfRule>
  </conditionalFormatting>
  <conditionalFormatting sqref="H22:I22">
    <cfRule type="expression" priority="2" dxfId="0">
      <formula>'INTRA ASIA'!#REF!="ONE"</formula>
    </cfRule>
  </conditionalFormatting>
  <conditionalFormatting sqref="H23:I23">
    <cfRule type="expression" priority="8" dxfId="0">
      <formula>'INTRA ASIA'!#REF!="ONE"</formula>
    </cfRule>
  </conditionalFormatting>
  <conditionalFormatting sqref="H28:I28">
    <cfRule type="expression" priority="13" dxfId="0">
      <formula>'INTRA ASIA'!#REF!="ONE"</formula>
    </cfRule>
  </conditionalFormatting>
  <conditionalFormatting sqref="H29:I29">
    <cfRule type="expression" priority="7" dxfId="0">
      <formula>'INTRA ASIA'!#REF!="ONE"</formula>
    </cfRule>
  </conditionalFormatting>
  <conditionalFormatting sqref="H30:I30">
    <cfRule type="expression" priority="25" dxfId="0">
      <formula>'INTRA ASIA'!#REF!="ONE"</formula>
    </cfRule>
  </conditionalFormatting>
  <conditionalFormatting sqref="H31:I31">
    <cfRule type="expression" priority="1" dxfId="0">
      <formula>'INTRA ASIA'!#REF!="ONE"</formula>
    </cfRule>
  </conditionalFormatting>
  <conditionalFormatting sqref="H36:I36">
    <cfRule type="expression" priority="4" dxfId="0">
      <formula>'INTRA ASIA'!#REF!="ONE"</formula>
    </cfRule>
  </conditionalFormatting>
  <conditionalFormatting sqref="H8:I8 H9 H10:I10">
    <cfRule type="expression" priority="58" dxfId="0">
      <formula>'INTRA ASIA'!#REF!="ONE"</formula>
    </cfRule>
  </conditionalFormatting>
  <conditionalFormatting sqref="H15:I16">
    <cfRule type="expression" priority="30" dxfId="0">
      <formula>'INTRA ASIA'!#REF!="ONE"</formula>
    </cfRule>
  </conditionalFormatting>
  <conditionalFormatting sqref="H17:I17 H19:I19">
    <cfRule type="expression" priority="29" dxfId="0">
      <formula>'INTRA ASIA'!#REF!="ONE"</formula>
    </cfRule>
  </conditionalFormatting>
  <conditionalFormatting sqref="H20:I21">
    <cfRule type="expression" priority="28" dxfId="0">
      <formula>'INTRA ASIA'!#REF!="ONE"</formula>
    </cfRule>
  </conditionalFormatting>
  <conditionalFormatting sqref="H24:I25">
    <cfRule type="expression" priority="27" dxfId="0">
      <formula>'INTRA ASIA'!#REF!="ONE"</formula>
    </cfRule>
  </conditionalFormatting>
  <conditionalFormatting sqref="H26:I27">
    <cfRule type="expression" priority="26" dxfId="0">
      <formula>'INTRA ASIA'!#REF!="ONE"</formula>
    </cfRule>
  </conditionalFormatting>
  <conditionalFormatting sqref="H32:I34">
    <cfRule type="expression" priority="24" dxfId="0">
      <formula>'INTRA ASIA'!#REF!="ONE"</formula>
    </cfRule>
  </conditionalFormatting>
  <conditionalFormatting sqref="H35:I35 H37:I37">
    <cfRule type="expression" priority="23" dxfId="0">
      <formula>'INTRA ASIA'!#REF!="ONE"</formula>
    </cfRule>
  </conditionalFormatting>
  <conditionalFormatting sqref="H38:I40">
    <cfRule type="expression" priority="22" dxfId="0">
      <formula>'INTRA ASIA'!#REF!="ONE"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5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3:N41"/>
  <sheetViews>
    <sheetView view="pageBreakPreview" zoomScale="70" zoomScaleNormal="6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E4" sqref="E4"/>
    </sheetView>
  </sheetViews>
  <sheetFormatPr defaultColWidth="26.57421875" defaultRowHeight="12.75"/>
  <cols>
    <col min="1" max="1" width="27.140625" style="2" customWidth="1"/>
    <col min="2" max="2" width="13.00390625" style="2" customWidth="1"/>
    <col min="3" max="3" width="11.00390625" style="2" hidden="1" customWidth="1"/>
    <col min="4" max="4" width="12.8515625" style="2" customWidth="1"/>
    <col min="5" max="5" width="14.57421875" style="2" customWidth="1"/>
    <col min="6" max="6" width="17.421875" style="2" customWidth="1"/>
    <col min="7" max="7" width="8.421875" style="2" customWidth="1"/>
    <col min="8" max="8" width="29.140625" style="2" customWidth="1"/>
    <col min="9" max="9" width="18.00390625" style="2" customWidth="1"/>
    <col min="10" max="10" width="17.00390625" style="2" customWidth="1"/>
    <col min="11" max="11" width="24.00390625" style="2" customWidth="1"/>
    <col min="12" max="12" width="20.57421875" style="2" customWidth="1"/>
    <col min="13" max="14" width="19.140625" style="2" customWidth="1"/>
    <col min="15" max="254" width="8.8515625" style="2" customWidth="1"/>
    <col min="255" max="255" width="10.421875" style="2" customWidth="1"/>
    <col min="256" max="16384" width="26.57421875" style="2" customWidth="1"/>
  </cols>
  <sheetData>
    <row r="3" spans="1:14" ht="27" customHeight="1">
      <c r="A3" s="3"/>
      <c r="B3" s="4"/>
      <c r="C3" s="4"/>
      <c r="D3" s="4"/>
      <c r="E3" s="4"/>
      <c r="F3" s="5"/>
      <c r="G3" s="5"/>
      <c r="H3" s="5"/>
      <c r="I3" s="5"/>
      <c r="J3" s="10"/>
      <c r="K3" s="10"/>
      <c r="L3" s="10"/>
      <c r="M3" s="10"/>
      <c r="N3" s="10"/>
    </row>
    <row r="4" spans="1:14" ht="27" customHeight="1">
      <c r="A4" s="6"/>
      <c r="B4" s="4"/>
      <c r="C4" s="7" t="s">
        <v>149</v>
      </c>
      <c r="D4" s="7" t="s">
        <v>713</v>
      </c>
      <c r="E4" s="288" t="s">
        <v>746</v>
      </c>
      <c r="F4" s="8"/>
      <c r="G4" s="8"/>
      <c r="H4" s="8"/>
      <c r="I4" s="8"/>
      <c r="J4" s="8"/>
      <c r="K4" s="8"/>
      <c r="L4" s="8"/>
      <c r="M4" s="8"/>
      <c r="N4" s="8"/>
    </row>
    <row r="5" spans="1:14" ht="27" customHeight="1">
      <c r="A5" s="9"/>
      <c r="B5" s="4"/>
      <c r="C5" s="4"/>
      <c r="D5" s="4"/>
      <c r="E5" s="4"/>
      <c r="F5" s="10"/>
      <c r="G5" s="10"/>
      <c r="H5" s="10"/>
      <c r="I5" s="10"/>
      <c r="J5" s="10"/>
      <c r="K5" s="10"/>
      <c r="L5" s="10"/>
      <c r="M5" s="10"/>
      <c r="N5" s="10"/>
    </row>
    <row r="6" spans="1:14" s="1" customFormat="1" ht="20.25" customHeight="1">
      <c r="A6" s="291" t="s">
        <v>27</v>
      </c>
      <c r="B6" s="291" t="s">
        <v>29</v>
      </c>
      <c r="C6" s="293" t="s">
        <v>151</v>
      </c>
      <c r="D6" s="12" t="s">
        <v>30</v>
      </c>
      <c r="E6" s="12" t="s">
        <v>30</v>
      </c>
      <c r="F6" s="12" t="s">
        <v>31</v>
      </c>
      <c r="G6" s="291" t="s">
        <v>88</v>
      </c>
      <c r="H6" s="295" t="s">
        <v>32</v>
      </c>
      <c r="I6" s="291" t="s">
        <v>362</v>
      </c>
      <c r="J6" s="11" t="s">
        <v>30</v>
      </c>
      <c r="K6" s="48" t="s">
        <v>246</v>
      </c>
      <c r="L6" s="48" t="s">
        <v>714</v>
      </c>
      <c r="M6" s="49" t="s">
        <v>715</v>
      </c>
      <c r="N6" s="49" t="s">
        <v>716</v>
      </c>
    </row>
    <row r="7" spans="1:14" s="1" customFormat="1" ht="20.25" customHeight="1">
      <c r="A7" s="292"/>
      <c r="B7" s="292"/>
      <c r="C7" s="297"/>
      <c r="D7" s="14" t="s">
        <v>93</v>
      </c>
      <c r="E7" s="14" t="s">
        <v>36</v>
      </c>
      <c r="F7" s="14" t="s">
        <v>94</v>
      </c>
      <c r="G7" s="292"/>
      <c r="H7" s="296"/>
      <c r="I7" s="292"/>
      <c r="J7" s="13" t="s">
        <v>94</v>
      </c>
      <c r="K7" s="48" t="s">
        <v>717</v>
      </c>
      <c r="L7" s="48" t="s">
        <v>718</v>
      </c>
      <c r="M7" s="49" t="s">
        <v>719</v>
      </c>
      <c r="N7" s="49" t="s">
        <v>720</v>
      </c>
    </row>
    <row r="8" spans="1:14" ht="20.25" customHeight="1">
      <c r="A8" s="15"/>
      <c r="B8" s="16"/>
      <c r="C8" s="17" t="s">
        <v>288</v>
      </c>
      <c r="D8" s="17" t="s">
        <v>98</v>
      </c>
      <c r="E8" s="17" t="s">
        <v>98</v>
      </c>
      <c r="F8" s="18" t="s">
        <v>288</v>
      </c>
      <c r="G8" s="18"/>
      <c r="H8" s="18"/>
      <c r="I8" s="18"/>
      <c r="J8" s="18" t="s">
        <v>721</v>
      </c>
      <c r="K8" s="18" t="s">
        <v>41</v>
      </c>
      <c r="L8" s="18" t="s">
        <v>721</v>
      </c>
      <c r="M8" s="18" t="s">
        <v>288</v>
      </c>
      <c r="N8" s="18" t="s">
        <v>41</v>
      </c>
    </row>
    <row r="9" spans="1:14" ht="20.25" customHeight="1" hidden="1">
      <c r="A9" s="15"/>
      <c r="B9" s="16"/>
      <c r="C9" s="16"/>
      <c r="D9" s="19">
        <v>43190</v>
      </c>
      <c r="E9" s="19">
        <v>43190</v>
      </c>
      <c r="F9" s="20">
        <f>D9+2</f>
        <v>43192</v>
      </c>
      <c r="G9" s="21"/>
      <c r="H9" s="22"/>
      <c r="I9" s="50"/>
      <c r="J9" s="51"/>
      <c r="K9" s="51"/>
      <c r="L9" s="51"/>
      <c r="M9" s="51"/>
      <c r="N9" s="51"/>
    </row>
    <row r="10" spans="1:14" ht="20.25" customHeight="1">
      <c r="A10" s="23" t="s">
        <v>100</v>
      </c>
      <c r="B10" s="23" t="s">
        <v>101</v>
      </c>
      <c r="C10" s="24">
        <v>44449</v>
      </c>
      <c r="D10" s="24">
        <v>44449</v>
      </c>
      <c r="E10" s="24"/>
      <c r="F10" s="25">
        <f>D10+5</f>
        <v>44454</v>
      </c>
      <c r="G10" s="26" t="s">
        <v>722</v>
      </c>
      <c r="H10" s="27" t="s">
        <v>723</v>
      </c>
      <c r="I10" s="52" t="s">
        <v>724</v>
      </c>
      <c r="J10" s="53">
        <v>44462</v>
      </c>
      <c r="K10" s="53">
        <f>J10+8</f>
        <v>44470</v>
      </c>
      <c r="L10" s="53">
        <f>J10+15</f>
        <v>44477</v>
      </c>
      <c r="M10" s="53">
        <f>J10+13</f>
        <v>44475</v>
      </c>
      <c r="N10" s="53">
        <f>J10+17</f>
        <v>44479</v>
      </c>
    </row>
    <row r="11" spans="1:14" ht="20.25" customHeight="1">
      <c r="A11" s="28" t="s">
        <v>100</v>
      </c>
      <c r="B11" s="28" t="s">
        <v>101</v>
      </c>
      <c r="C11" s="29"/>
      <c r="D11" s="29"/>
      <c r="E11" s="29">
        <v>44450</v>
      </c>
      <c r="F11" s="30">
        <f>E11+4</f>
        <v>44454</v>
      </c>
      <c r="G11" s="31"/>
      <c r="H11" s="32"/>
      <c r="I11" s="32"/>
      <c r="J11" s="31"/>
      <c r="K11" s="54"/>
      <c r="L11" s="32"/>
      <c r="M11" s="32"/>
      <c r="N11" s="32"/>
    </row>
    <row r="12" spans="1:14" ht="20.25" customHeight="1">
      <c r="A12" s="33" t="s">
        <v>108</v>
      </c>
      <c r="B12" s="33" t="s">
        <v>109</v>
      </c>
      <c r="C12" s="24">
        <v>44454</v>
      </c>
      <c r="D12" s="24">
        <v>44454</v>
      </c>
      <c r="E12" s="24"/>
      <c r="F12" s="25">
        <f>D12+4</f>
        <v>44458</v>
      </c>
      <c r="G12" s="26" t="s">
        <v>722</v>
      </c>
      <c r="H12" s="27" t="s">
        <v>723</v>
      </c>
      <c r="I12" s="52" t="s">
        <v>724</v>
      </c>
      <c r="J12" s="53">
        <v>44462</v>
      </c>
      <c r="K12" s="53">
        <f>J12+8</f>
        <v>44470</v>
      </c>
      <c r="L12" s="53">
        <f>J12+15</f>
        <v>44477</v>
      </c>
      <c r="M12" s="53">
        <f>J12+13</f>
        <v>44475</v>
      </c>
      <c r="N12" s="53">
        <f>J12+17</f>
        <v>44479</v>
      </c>
    </row>
    <row r="13" spans="1:14" ht="20.25" customHeight="1">
      <c r="A13" s="28" t="s">
        <v>108</v>
      </c>
      <c r="B13" s="28" t="s">
        <v>109</v>
      </c>
      <c r="C13" s="29"/>
      <c r="D13" s="29"/>
      <c r="E13" s="29">
        <f>D12+1</f>
        <v>44455</v>
      </c>
      <c r="F13" s="30">
        <f>E13+3</f>
        <v>44458</v>
      </c>
      <c r="G13" s="31"/>
      <c r="H13" s="32"/>
      <c r="I13" s="32"/>
      <c r="J13" s="31"/>
      <c r="K13" s="54"/>
      <c r="L13" s="32"/>
      <c r="M13" s="32"/>
      <c r="N13" s="32"/>
    </row>
    <row r="14" spans="1:14" ht="20.25" customHeight="1">
      <c r="A14" s="33" t="s">
        <v>114</v>
      </c>
      <c r="B14" s="33" t="s">
        <v>115</v>
      </c>
      <c r="C14" s="24">
        <v>44459</v>
      </c>
      <c r="D14" s="24">
        <v>44459</v>
      </c>
      <c r="E14" s="24"/>
      <c r="F14" s="25">
        <f>D14+4</f>
        <v>44463</v>
      </c>
      <c r="G14" s="26" t="s">
        <v>722</v>
      </c>
      <c r="H14" s="34" t="s">
        <v>175</v>
      </c>
      <c r="I14" s="52"/>
      <c r="J14" s="53"/>
      <c r="K14" s="53"/>
      <c r="L14" s="53"/>
      <c r="M14" s="53"/>
      <c r="N14" s="53"/>
    </row>
    <row r="15" spans="1:14" ht="20.25" customHeight="1">
      <c r="A15" s="28" t="s">
        <v>114</v>
      </c>
      <c r="B15" s="28" t="s">
        <v>115</v>
      </c>
      <c r="C15" s="29"/>
      <c r="D15" s="29"/>
      <c r="E15" s="29">
        <f>D14+1</f>
        <v>44460</v>
      </c>
      <c r="F15" s="30">
        <f>E15+3</f>
        <v>44463</v>
      </c>
      <c r="G15" s="31"/>
      <c r="H15" s="32"/>
      <c r="I15" s="32"/>
      <c r="J15" s="31"/>
      <c r="K15" s="54"/>
      <c r="L15" s="54"/>
      <c r="M15" s="54"/>
      <c r="N15" s="54"/>
    </row>
    <row r="16" spans="1:14" ht="20.25" customHeight="1">
      <c r="A16" s="23" t="s">
        <v>100</v>
      </c>
      <c r="B16" s="33" t="s">
        <v>118</v>
      </c>
      <c r="C16" s="24">
        <v>44471</v>
      </c>
      <c r="D16" s="24">
        <v>44471</v>
      </c>
      <c r="E16" s="24"/>
      <c r="F16" s="25">
        <f>D16+4</f>
        <v>44475</v>
      </c>
      <c r="G16" s="26" t="s">
        <v>722</v>
      </c>
      <c r="H16" s="34" t="s">
        <v>725</v>
      </c>
      <c r="I16" s="52" t="s">
        <v>726</v>
      </c>
      <c r="J16" s="53">
        <v>44480</v>
      </c>
      <c r="K16" s="53">
        <f>J16+9</f>
        <v>44489</v>
      </c>
      <c r="L16" s="53">
        <f>J16+15</f>
        <v>44495</v>
      </c>
      <c r="M16" s="53">
        <f>J16+13</f>
        <v>44493</v>
      </c>
      <c r="N16" s="53">
        <f>J16+17</f>
        <v>44497</v>
      </c>
    </row>
    <row r="17" spans="1:14" ht="20.25" customHeight="1">
      <c r="A17" s="28" t="s">
        <v>100</v>
      </c>
      <c r="B17" s="28" t="s">
        <v>118</v>
      </c>
      <c r="C17" s="29"/>
      <c r="D17" s="29"/>
      <c r="E17" s="29">
        <f>D16+1</f>
        <v>44472</v>
      </c>
      <c r="F17" s="30">
        <f>E17+3</f>
        <v>44475</v>
      </c>
      <c r="G17" s="31"/>
      <c r="H17" s="32"/>
      <c r="I17" s="32"/>
      <c r="J17" s="31"/>
      <c r="K17" s="54"/>
      <c r="L17" s="54"/>
      <c r="M17" s="54"/>
      <c r="N17" s="54"/>
    </row>
    <row r="18" spans="1:14" ht="20.25" customHeight="1">
      <c r="A18" s="23" t="s">
        <v>108</v>
      </c>
      <c r="B18" s="23" t="s">
        <v>123</v>
      </c>
      <c r="C18" s="24">
        <v>44474</v>
      </c>
      <c r="D18" s="24">
        <v>44474</v>
      </c>
      <c r="E18" s="24"/>
      <c r="F18" s="25">
        <f>D18+4</f>
        <v>44478</v>
      </c>
      <c r="G18" s="26" t="s">
        <v>722</v>
      </c>
      <c r="H18" s="34" t="s">
        <v>725</v>
      </c>
      <c r="I18" s="52" t="s">
        <v>726</v>
      </c>
      <c r="J18" s="53">
        <f>J16+0</f>
        <v>44480</v>
      </c>
      <c r="K18" s="53">
        <f>J18+9</f>
        <v>44489</v>
      </c>
      <c r="L18" s="53">
        <f>J18+15</f>
        <v>44495</v>
      </c>
      <c r="M18" s="53">
        <f>J18+13</f>
        <v>44493</v>
      </c>
      <c r="N18" s="53">
        <f>J18+17</f>
        <v>44497</v>
      </c>
    </row>
    <row r="19" spans="1:14" ht="20.25" customHeight="1">
      <c r="A19" s="28" t="s">
        <v>108</v>
      </c>
      <c r="B19" s="28" t="s">
        <v>123</v>
      </c>
      <c r="C19" s="29"/>
      <c r="D19" s="29"/>
      <c r="E19" s="29">
        <f>D18+1</f>
        <v>44475</v>
      </c>
      <c r="F19" s="30">
        <f>E19+3</f>
        <v>44478</v>
      </c>
      <c r="G19" s="31"/>
      <c r="H19" s="32"/>
      <c r="I19" s="32"/>
      <c r="J19" s="31"/>
      <c r="K19" s="54"/>
      <c r="L19" s="54"/>
      <c r="M19" s="54"/>
      <c r="N19" s="54"/>
    </row>
    <row r="20" spans="1:14" ht="20.25" customHeight="1">
      <c r="A20" s="23" t="s">
        <v>114</v>
      </c>
      <c r="B20" s="33" t="s">
        <v>126</v>
      </c>
      <c r="C20" s="24">
        <v>44479</v>
      </c>
      <c r="D20" s="24">
        <v>44479</v>
      </c>
      <c r="E20" s="24"/>
      <c r="F20" s="25">
        <f>D20+4</f>
        <v>44483</v>
      </c>
      <c r="G20" s="26" t="s">
        <v>722</v>
      </c>
      <c r="H20" s="34" t="s">
        <v>727</v>
      </c>
      <c r="I20" s="52" t="s">
        <v>728</v>
      </c>
      <c r="J20" s="53">
        <f>J18+10</f>
        <v>44490</v>
      </c>
      <c r="K20" s="53">
        <f>J20+9</f>
        <v>44499</v>
      </c>
      <c r="L20" s="53">
        <f>J20+15</f>
        <v>44505</v>
      </c>
      <c r="M20" s="53">
        <f>J20+13</f>
        <v>44503</v>
      </c>
      <c r="N20" s="53">
        <f>J20+17</f>
        <v>44507</v>
      </c>
    </row>
    <row r="21" spans="1:14" ht="20.25" customHeight="1">
      <c r="A21" s="28" t="s">
        <v>114</v>
      </c>
      <c r="B21" s="28" t="s">
        <v>126</v>
      </c>
      <c r="C21" s="29"/>
      <c r="D21" s="29"/>
      <c r="E21" s="29">
        <f>D20+1</f>
        <v>44480</v>
      </c>
      <c r="F21" s="30">
        <f>E21+3</f>
        <v>44483</v>
      </c>
      <c r="G21" s="31"/>
      <c r="H21" s="32"/>
      <c r="I21" s="32"/>
      <c r="J21" s="31"/>
      <c r="K21" s="54"/>
      <c r="L21" s="54"/>
      <c r="M21" s="54"/>
      <c r="N21" s="54"/>
    </row>
    <row r="22" spans="1:14" ht="20.25" customHeight="1">
      <c r="A22" s="23" t="s">
        <v>100</v>
      </c>
      <c r="B22" s="33" t="s">
        <v>129</v>
      </c>
      <c r="C22" s="24">
        <v>44489</v>
      </c>
      <c r="D22" s="24">
        <v>44489</v>
      </c>
      <c r="E22" s="24"/>
      <c r="F22" s="25">
        <f>D22+4</f>
        <v>44493</v>
      </c>
      <c r="G22" s="26" t="s">
        <v>722</v>
      </c>
      <c r="H22" s="34" t="s">
        <v>248</v>
      </c>
      <c r="I22" s="52" t="s">
        <v>729</v>
      </c>
      <c r="J22" s="53">
        <f>J20+8</f>
        <v>44498</v>
      </c>
      <c r="K22" s="53">
        <f>J22+9</f>
        <v>44507</v>
      </c>
      <c r="L22" s="53">
        <f>J22+15</f>
        <v>44513</v>
      </c>
      <c r="M22" s="53">
        <f>J22+13</f>
        <v>44511</v>
      </c>
      <c r="N22" s="53">
        <f>J22+17</f>
        <v>44515</v>
      </c>
    </row>
    <row r="23" spans="1:14" ht="20.25" customHeight="1">
      <c r="A23" s="28" t="s">
        <v>100</v>
      </c>
      <c r="B23" s="28" t="s">
        <v>129</v>
      </c>
      <c r="C23" s="29"/>
      <c r="D23" s="29"/>
      <c r="E23" s="29">
        <f>D22+1</f>
        <v>44490</v>
      </c>
      <c r="F23" s="30">
        <f>E23+3</f>
        <v>44493</v>
      </c>
      <c r="G23" s="31"/>
      <c r="H23" s="32"/>
      <c r="I23" s="32"/>
      <c r="J23" s="31"/>
      <c r="K23" s="54"/>
      <c r="L23" s="54"/>
      <c r="M23" s="54"/>
      <c r="N23" s="54"/>
    </row>
    <row r="24" spans="1:14" ht="20.25" customHeight="1">
      <c r="A24" s="23" t="s">
        <v>108</v>
      </c>
      <c r="B24" s="35" t="s">
        <v>134</v>
      </c>
      <c r="C24" s="24">
        <v>44493</v>
      </c>
      <c r="D24" s="24">
        <v>44493</v>
      </c>
      <c r="E24" s="24"/>
      <c r="F24" s="25">
        <f>D24+4</f>
        <v>44497</v>
      </c>
      <c r="G24" s="26" t="s">
        <v>722</v>
      </c>
      <c r="H24" s="34" t="s">
        <v>175</v>
      </c>
      <c r="I24" s="52"/>
      <c r="J24" s="53"/>
      <c r="K24" s="53"/>
      <c r="L24" s="53"/>
      <c r="M24" s="53"/>
      <c r="N24" s="53"/>
    </row>
    <row r="25" spans="1:14" ht="20.25" customHeight="1">
      <c r="A25" s="28" t="s">
        <v>108</v>
      </c>
      <c r="B25" s="28" t="s">
        <v>134</v>
      </c>
      <c r="C25" s="29"/>
      <c r="D25" s="29"/>
      <c r="E25" s="29">
        <f>D24+1</f>
        <v>44494</v>
      </c>
      <c r="F25" s="30">
        <f>E25+3</f>
        <v>44497</v>
      </c>
      <c r="G25" s="31"/>
      <c r="H25" s="32"/>
      <c r="I25" s="32"/>
      <c r="J25" s="31"/>
      <c r="K25" s="54"/>
      <c r="L25" s="54"/>
      <c r="M25" s="54"/>
      <c r="N25" s="54"/>
    </row>
    <row r="26" spans="1:14" ht="20.25" customHeight="1">
      <c r="A26" s="23" t="s">
        <v>114</v>
      </c>
      <c r="B26" s="36" t="s">
        <v>137</v>
      </c>
      <c r="C26" s="24">
        <v>44500</v>
      </c>
      <c r="D26" s="24">
        <v>44500</v>
      </c>
      <c r="E26" s="24"/>
      <c r="F26" s="25">
        <f>D26+4</f>
        <v>44504</v>
      </c>
      <c r="G26" s="26" t="s">
        <v>722</v>
      </c>
      <c r="H26" s="34" t="s">
        <v>730</v>
      </c>
      <c r="I26" s="52" t="s">
        <v>731</v>
      </c>
      <c r="J26" s="53">
        <v>44508</v>
      </c>
      <c r="K26" s="53">
        <f>J26+9</f>
        <v>44517</v>
      </c>
      <c r="L26" s="53">
        <f>J26+15</f>
        <v>44523</v>
      </c>
      <c r="M26" s="53">
        <f>J26+13</f>
        <v>44521</v>
      </c>
      <c r="N26" s="53">
        <f>J26+17</f>
        <v>44525</v>
      </c>
    </row>
    <row r="27" spans="1:14" ht="20.25" customHeight="1">
      <c r="A27" s="28" t="s">
        <v>114</v>
      </c>
      <c r="B27" s="28" t="s">
        <v>137</v>
      </c>
      <c r="C27" s="29"/>
      <c r="D27" s="29"/>
      <c r="E27" s="29">
        <f>D26+1</f>
        <v>44501</v>
      </c>
      <c r="F27" s="30">
        <f>E27+3</f>
        <v>44504</v>
      </c>
      <c r="G27" s="31"/>
      <c r="H27" s="32"/>
      <c r="I27" s="32"/>
      <c r="J27" s="31"/>
      <c r="K27" s="54"/>
      <c r="L27" s="54"/>
      <c r="M27" s="54"/>
      <c r="N27" s="54"/>
    </row>
    <row r="28" spans="1:14" ht="20.25" customHeight="1">
      <c r="A28" s="23" t="s">
        <v>100</v>
      </c>
      <c r="B28" s="36" t="s">
        <v>140</v>
      </c>
      <c r="C28" s="24">
        <f>C24+14</f>
        <v>44507</v>
      </c>
      <c r="D28" s="24">
        <f>D24+14</f>
        <v>44507</v>
      </c>
      <c r="E28" s="24"/>
      <c r="F28" s="25">
        <f>D28+4</f>
        <v>44511</v>
      </c>
      <c r="G28" s="26" t="s">
        <v>722</v>
      </c>
      <c r="H28" s="34" t="s">
        <v>723</v>
      </c>
      <c r="I28" s="52" t="s">
        <v>732</v>
      </c>
      <c r="J28" s="53">
        <v>44516</v>
      </c>
      <c r="K28" s="53">
        <f>J28+9</f>
        <v>44525</v>
      </c>
      <c r="L28" s="53">
        <f>J28+15</f>
        <v>44531</v>
      </c>
      <c r="M28" s="53">
        <f>J28+13</f>
        <v>44529</v>
      </c>
      <c r="N28" s="53">
        <f>J28+17</f>
        <v>44533</v>
      </c>
    </row>
    <row r="29" spans="1:14" ht="20.25" customHeight="1">
      <c r="A29" s="28" t="s">
        <v>100</v>
      </c>
      <c r="B29" s="28" t="s">
        <v>140</v>
      </c>
      <c r="C29" s="29"/>
      <c r="D29" s="29"/>
      <c r="E29" s="29">
        <f>D28+1</f>
        <v>44508</v>
      </c>
      <c r="F29" s="30">
        <f>E29+3</f>
        <v>44511</v>
      </c>
      <c r="G29" s="31"/>
      <c r="H29" s="32"/>
      <c r="I29" s="32"/>
      <c r="J29" s="31"/>
      <c r="K29" s="54"/>
      <c r="L29" s="54"/>
      <c r="M29" s="54"/>
      <c r="N29" s="54"/>
    </row>
    <row r="30" spans="1:14" ht="20.25" customHeight="1">
      <c r="A30" s="23" t="s">
        <v>100</v>
      </c>
      <c r="B30" s="23" t="s">
        <v>143</v>
      </c>
      <c r="C30" s="24">
        <f>C26+14</f>
        <v>44514</v>
      </c>
      <c r="D30" s="24">
        <f>D26+14</f>
        <v>44514</v>
      </c>
      <c r="E30" s="24"/>
      <c r="F30" s="25">
        <f>D30+5</f>
        <v>44519</v>
      </c>
      <c r="G30" s="26" t="s">
        <v>722</v>
      </c>
      <c r="H30" s="34" t="s">
        <v>733</v>
      </c>
      <c r="I30" s="52" t="s">
        <v>734</v>
      </c>
      <c r="J30" s="53">
        <f>J28+5</f>
        <v>44521</v>
      </c>
      <c r="K30" s="53">
        <f>J30+9</f>
        <v>44530</v>
      </c>
      <c r="L30" s="53">
        <f>J30+15</f>
        <v>44536</v>
      </c>
      <c r="M30" s="53">
        <f>J30+13</f>
        <v>44534</v>
      </c>
      <c r="N30" s="53">
        <f>J30+17</f>
        <v>44538</v>
      </c>
    </row>
    <row r="31" spans="1:14" ht="20.25" customHeight="1">
      <c r="A31" s="28" t="s">
        <v>100</v>
      </c>
      <c r="B31" s="28" t="s">
        <v>143</v>
      </c>
      <c r="C31" s="29"/>
      <c r="D31" s="29"/>
      <c r="E31" s="29">
        <f>E29+7</f>
        <v>44515</v>
      </c>
      <c r="F31" s="30">
        <f>E31+4</f>
        <v>44519</v>
      </c>
      <c r="G31" s="31"/>
      <c r="H31" s="32"/>
      <c r="I31" s="32"/>
      <c r="J31" s="31"/>
      <c r="K31" s="54"/>
      <c r="L31" s="54"/>
      <c r="M31" s="54"/>
      <c r="N31" s="54"/>
    </row>
    <row r="32" spans="1:14" ht="20.25" customHeight="1">
      <c r="A32" s="23" t="s">
        <v>100</v>
      </c>
      <c r="B32" s="23" t="s">
        <v>101</v>
      </c>
      <c r="C32" s="24">
        <f>C28+14</f>
        <v>44521</v>
      </c>
      <c r="D32" s="24">
        <f>D28+14</f>
        <v>44521</v>
      </c>
      <c r="E32" s="24"/>
      <c r="F32" s="25">
        <f>D32+5</f>
        <v>44526</v>
      </c>
      <c r="G32" s="26" t="s">
        <v>722</v>
      </c>
      <c r="H32" s="34" t="s">
        <v>65</v>
      </c>
      <c r="I32" s="52" t="s">
        <v>735</v>
      </c>
      <c r="J32" s="53">
        <f>J30+7</f>
        <v>44528</v>
      </c>
      <c r="K32" s="53">
        <f>J32+9</f>
        <v>44537</v>
      </c>
      <c r="L32" s="53">
        <f>J32+15</f>
        <v>44543</v>
      </c>
      <c r="M32" s="53">
        <f>J32+13</f>
        <v>44541</v>
      </c>
      <c r="N32" s="53">
        <f>J32+17</f>
        <v>44545</v>
      </c>
    </row>
    <row r="33" spans="1:14" ht="20.25" customHeight="1">
      <c r="A33" s="28" t="s">
        <v>100</v>
      </c>
      <c r="B33" s="28" t="s">
        <v>101</v>
      </c>
      <c r="C33" s="29"/>
      <c r="D33" s="29"/>
      <c r="E33" s="29">
        <f>E31+7</f>
        <v>44522</v>
      </c>
      <c r="F33" s="30">
        <f>E33+4</f>
        <v>44526</v>
      </c>
      <c r="G33" s="31"/>
      <c r="H33" s="32"/>
      <c r="I33" s="32"/>
      <c r="J33" s="31"/>
      <c r="K33" s="54"/>
      <c r="L33" s="54"/>
      <c r="M33" s="54"/>
      <c r="N33" s="54"/>
    </row>
    <row r="34" spans="1:14" ht="15.75">
      <c r="A34" s="37" t="s">
        <v>4</v>
      </c>
      <c r="B34" s="38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5.75">
      <c r="A35" s="40" t="s">
        <v>226</v>
      </c>
      <c r="B35" s="41"/>
      <c r="C35" s="41"/>
      <c r="D35" s="41"/>
      <c r="E35" s="41"/>
      <c r="F35" s="42"/>
      <c r="G35" s="42"/>
      <c r="H35" s="42"/>
      <c r="I35" s="42"/>
      <c r="J35" s="55"/>
      <c r="K35" s="56" t="s">
        <v>8</v>
      </c>
      <c r="L35" s="55"/>
      <c r="M35" s="55"/>
      <c r="N35" s="55"/>
    </row>
    <row r="36" spans="1:14" ht="15.75">
      <c r="A36" s="43" t="s">
        <v>148</v>
      </c>
      <c r="B36" s="40"/>
      <c r="C36" s="40"/>
      <c r="D36" s="40"/>
      <c r="E36" s="40"/>
      <c r="F36" s="42"/>
      <c r="G36" s="42"/>
      <c r="H36" s="42"/>
      <c r="I36" s="42"/>
      <c r="J36" s="57"/>
      <c r="K36" s="58" t="s">
        <v>10</v>
      </c>
      <c r="L36" s="57"/>
      <c r="M36" s="57"/>
      <c r="N36" s="57"/>
    </row>
    <row r="37" spans="1:14" ht="15.75">
      <c r="A37" s="44"/>
      <c r="B37" s="42"/>
      <c r="C37" s="42"/>
      <c r="D37" s="45"/>
      <c r="E37" s="45"/>
      <c r="F37" s="45"/>
      <c r="G37" s="45"/>
      <c r="H37" s="45"/>
      <c r="I37" s="45"/>
      <c r="J37" s="59"/>
      <c r="K37" s="58" t="s">
        <v>12</v>
      </c>
      <c r="L37" s="59"/>
      <c r="M37" s="59"/>
      <c r="N37" s="59"/>
    </row>
    <row r="38" spans="1:14" ht="15.75">
      <c r="A38" s="46"/>
      <c r="B38" s="42"/>
      <c r="C38" s="42"/>
      <c r="D38" s="45"/>
      <c r="E38" s="45"/>
      <c r="F38" s="45"/>
      <c r="G38" s="45"/>
      <c r="H38" s="45"/>
      <c r="I38" s="45"/>
      <c r="J38" s="60"/>
      <c r="K38" s="58" t="s">
        <v>14</v>
      </c>
      <c r="L38" s="60"/>
      <c r="M38" s="60"/>
      <c r="N38" s="60"/>
    </row>
    <row r="39" spans="1:14" ht="15.75">
      <c r="A39" s="47"/>
      <c r="B39" s="42"/>
      <c r="C39" s="42"/>
      <c r="D39" s="42"/>
      <c r="E39" s="42"/>
      <c r="F39" s="42"/>
      <c r="G39" s="42"/>
      <c r="H39" s="42"/>
      <c r="I39" s="42"/>
      <c r="J39" s="61"/>
      <c r="K39" s="284" t="s">
        <v>16</v>
      </c>
      <c r="L39" s="61"/>
      <c r="M39" s="61"/>
      <c r="N39" s="61"/>
    </row>
    <row r="40" spans="1:14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58" t="s">
        <v>18</v>
      </c>
      <c r="L40" s="42"/>
      <c r="M40" s="42"/>
      <c r="N40" s="42"/>
    </row>
    <row r="41" spans="1:14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</sheetData>
  <sheetProtection/>
  <mergeCells count="6">
    <mergeCell ref="I6:I7"/>
    <mergeCell ref="A6:A7"/>
    <mergeCell ref="B6:B7"/>
    <mergeCell ref="C6:C7"/>
    <mergeCell ref="G6:G7"/>
    <mergeCell ref="H6:H7"/>
  </mergeCells>
  <conditionalFormatting sqref="H12:I12">
    <cfRule type="expression" priority="1" dxfId="0">
      <formula>'ASIA GULF'!#REF!="ONE"</formula>
    </cfRule>
  </conditionalFormatting>
  <conditionalFormatting sqref="L13:N13">
    <cfRule type="expression" priority="2" dxfId="0">
      <formula>'ASIA GULF'!#REF!="ONE"</formula>
    </cfRule>
  </conditionalFormatting>
  <conditionalFormatting sqref="H28:I28">
    <cfRule type="expression" priority="3" dxfId="0">
      <formula>'ASIA GULF'!#REF!="ONE"</formula>
    </cfRule>
  </conditionalFormatting>
  <conditionalFormatting sqref="H33">
    <cfRule type="expression" priority="10" dxfId="0">
      <formula>'ASIA GULF'!#REF!="ONE"</formula>
    </cfRule>
  </conditionalFormatting>
  <conditionalFormatting sqref="I33">
    <cfRule type="expression" priority="7" dxfId="0">
      <formula>'ASIA GULF'!#REF!="ONE"</formula>
    </cfRule>
  </conditionalFormatting>
  <conditionalFormatting sqref="H9:I10 H13:I27 H29:I29">
    <cfRule type="expression" priority="13" dxfId="0">
      <formula>'ASIA GULF'!#REF!="ONE"</formula>
    </cfRule>
  </conditionalFormatting>
  <conditionalFormatting sqref="H11:I11 L11:N11">
    <cfRule type="expression" priority="4" dxfId="0">
      <formula>'ASIA GULF'!#REF!="ONE"</formula>
    </cfRule>
  </conditionalFormatting>
  <conditionalFormatting sqref="H30:I32">
    <cfRule type="expression" priority="12" dxfId="0">
      <formula>'ASIA GULF'!#REF!="ONE"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D3D1"/>
  </sheetPr>
  <dimension ref="A3:L30"/>
  <sheetViews>
    <sheetView view="pageBreakPreview" zoomScale="70" zoomScaleNormal="6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D22" sqref="D22"/>
    </sheetView>
  </sheetViews>
  <sheetFormatPr defaultColWidth="12.57421875" defaultRowHeight="12.75"/>
  <cols>
    <col min="1" max="1" width="16.8515625" style="2" customWidth="1"/>
    <col min="2" max="2" width="9.140625" style="2" customWidth="1"/>
    <col min="3" max="3" width="11.140625" style="2" customWidth="1"/>
    <col min="4" max="4" width="13.00390625" style="2" customWidth="1"/>
    <col min="5" max="5" width="17.421875" style="2" customWidth="1"/>
    <col min="6" max="6" width="25.8515625" style="2" customWidth="1"/>
    <col min="7" max="7" width="10.140625" style="2" customWidth="1"/>
    <col min="8" max="8" width="9.8515625" style="2" customWidth="1"/>
    <col min="9" max="9" width="22.140625" style="2" customWidth="1"/>
    <col min="10" max="10" width="21.421875" style="2" customWidth="1"/>
    <col min="11" max="11" width="27.140625" style="2" customWidth="1"/>
    <col min="12" max="12" width="19.140625" style="2" customWidth="1"/>
    <col min="13" max="253" width="8.8515625" style="2" customWidth="1"/>
    <col min="254" max="254" width="10.421875" style="2" customWidth="1"/>
    <col min="255" max="255" width="26.57421875" style="2" customWidth="1"/>
    <col min="256" max="16384" width="12.57421875" style="2" customWidth="1"/>
  </cols>
  <sheetData>
    <row r="3" spans="1:12" ht="46.5" customHeight="1">
      <c r="A3" s="3"/>
      <c r="B3" s="3"/>
      <c r="C3" s="4"/>
      <c r="D3" s="4"/>
      <c r="E3" s="5"/>
      <c r="F3" s="5"/>
      <c r="G3" s="5"/>
      <c r="H3" s="5"/>
      <c r="I3" s="10"/>
      <c r="J3" s="10"/>
      <c r="K3" s="10"/>
      <c r="L3" s="10"/>
    </row>
    <row r="4" spans="1:12" ht="46.5" customHeight="1">
      <c r="A4" s="6"/>
      <c r="B4" s="6"/>
      <c r="C4" s="4"/>
      <c r="D4" s="259"/>
      <c r="E4" s="260" t="s">
        <v>25</v>
      </c>
      <c r="F4" s="188"/>
      <c r="G4" s="188"/>
      <c r="H4" s="188"/>
      <c r="I4" s="139"/>
      <c r="J4" s="139"/>
      <c r="K4" s="139"/>
      <c r="L4" s="184"/>
    </row>
    <row r="5" spans="1:12" ht="52.5" customHeight="1">
      <c r="A5" s="9" t="s">
        <v>26</v>
      </c>
      <c r="B5" s="6"/>
      <c r="C5" s="4"/>
      <c r="D5" s="4"/>
      <c r="E5" s="10"/>
      <c r="F5" s="10"/>
      <c r="G5" s="10"/>
      <c r="H5" s="10"/>
      <c r="I5" s="10"/>
      <c r="J5" s="10"/>
      <c r="K5" s="10"/>
      <c r="L5" s="10"/>
    </row>
    <row r="6" spans="1:12" s="1" customFormat="1" ht="19.5" customHeight="1">
      <c r="A6" s="291" t="s">
        <v>27</v>
      </c>
      <c r="B6" s="293" t="s">
        <v>28</v>
      </c>
      <c r="C6" s="291" t="s">
        <v>29</v>
      </c>
      <c r="D6" s="12" t="s">
        <v>30</v>
      </c>
      <c r="E6" s="11" t="s">
        <v>31</v>
      </c>
      <c r="F6" s="295" t="s">
        <v>32</v>
      </c>
      <c r="G6" s="293" t="s">
        <v>28</v>
      </c>
      <c r="H6" s="291" t="s">
        <v>29</v>
      </c>
      <c r="I6" s="11" t="s">
        <v>30</v>
      </c>
      <c r="J6" s="48" t="s">
        <v>33</v>
      </c>
      <c r="K6" s="48" t="s">
        <v>34</v>
      </c>
      <c r="L6" s="49" t="s">
        <v>35</v>
      </c>
    </row>
    <row r="7" spans="1:12" s="1" customFormat="1" ht="20.25" customHeight="1">
      <c r="A7" s="292"/>
      <c r="B7" s="294"/>
      <c r="C7" s="292"/>
      <c r="D7" s="14" t="s">
        <v>36</v>
      </c>
      <c r="E7" s="13" t="s">
        <v>37</v>
      </c>
      <c r="F7" s="296"/>
      <c r="G7" s="294"/>
      <c r="H7" s="292"/>
      <c r="I7" s="13" t="s">
        <v>37</v>
      </c>
      <c r="J7" s="48" t="s">
        <v>38</v>
      </c>
      <c r="K7" s="48" t="s">
        <v>39</v>
      </c>
      <c r="L7" s="49" t="s">
        <v>40</v>
      </c>
    </row>
    <row r="8" spans="1:12" s="253" customFormat="1" ht="18" customHeight="1">
      <c r="A8" s="147"/>
      <c r="B8" s="147"/>
      <c r="C8" s="16"/>
      <c r="D8" s="17" t="s">
        <v>41</v>
      </c>
      <c r="E8" s="18" t="s">
        <v>42</v>
      </c>
      <c r="F8" s="261"/>
      <c r="G8" s="262"/>
      <c r="H8" s="263"/>
      <c r="I8" s="18" t="s">
        <v>43</v>
      </c>
      <c r="J8" s="18" t="s">
        <v>44</v>
      </c>
      <c r="K8" s="18" t="s">
        <v>45</v>
      </c>
      <c r="L8" s="18" t="s">
        <v>46</v>
      </c>
    </row>
    <row r="9" spans="1:12" ht="18" customHeight="1" hidden="1">
      <c r="A9" s="147"/>
      <c r="B9" s="147"/>
      <c r="C9" s="16"/>
      <c r="D9" s="17"/>
      <c r="E9" s="18"/>
      <c r="F9" s="189" t="s">
        <v>47</v>
      </c>
      <c r="G9" s="22" t="s">
        <v>48</v>
      </c>
      <c r="H9" s="239">
        <v>60</v>
      </c>
      <c r="I9" s="272">
        <v>43196</v>
      </c>
      <c r="J9" s="272">
        <f aca="true" t="shared" si="0" ref="J9:J22">I9+31</f>
        <v>43227</v>
      </c>
      <c r="K9" s="272">
        <f aca="true" t="shared" si="1" ref="K9:K22">J9+2</f>
        <v>43229</v>
      </c>
      <c r="L9" s="272">
        <f aca="true" t="shared" si="2" ref="L9:L22">K9+3</f>
        <v>43232</v>
      </c>
    </row>
    <row r="10" spans="1:12" ht="18" customHeight="1">
      <c r="A10" s="264" t="s">
        <v>49</v>
      </c>
      <c r="B10" s="264" t="s">
        <v>50</v>
      </c>
      <c r="C10" s="265" t="s">
        <v>51</v>
      </c>
      <c r="D10" s="266">
        <f>D12-14</f>
        <v>43194</v>
      </c>
      <c r="E10" s="266">
        <f>E12-14</f>
        <v>43196</v>
      </c>
      <c r="F10" s="189" t="s">
        <v>52</v>
      </c>
      <c r="G10" s="22" t="s">
        <v>53</v>
      </c>
      <c r="H10" s="239">
        <v>72</v>
      </c>
      <c r="I10" s="268">
        <f aca="true" t="shared" si="3" ref="I10:I22">I9+7</f>
        <v>43203</v>
      </c>
      <c r="J10" s="272">
        <f t="shared" si="0"/>
        <v>43234</v>
      </c>
      <c r="K10" s="272">
        <f t="shared" si="1"/>
        <v>43236</v>
      </c>
      <c r="L10" s="272">
        <f t="shared" si="2"/>
        <v>43239</v>
      </c>
    </row>
    <row r="11" spans="1:12" ht="18" customHeight="1">
      <c r="A11" s="264" t="s">
        <v>54</v>
      </c>
      <c r="B11" s="264" t="s">
        <v>55</v>
      </c>
      <c r="C11" s="265" t="s">
        <v>56</v>
      </c>
      <c r="D11" s="266">
        <f>D10+7</f>
        <v>43201</v>
      </c>
      <c r="E11" s="266">
        <f>E10+7</f>
        <v>43203</v>
      </c>
      <c r="F11" s="189" t="s">
        <v>57</v>
      </c>
      <c r="G11" s="22" t="s">
        <v>58</v>
      </c>
      <c r="H11" s="239">
        <v>47</v>
      </c>
      <c r="I11" s="268">
        <f t="shared" si="3"/>
        <v>43210</v>
      </c>
      <c r="J11" s="272">
        <f t="shared" si="0"/>
        <v>43241</v>
      </c>
      <c r="K11" s="272">
        <f t="shared" si="1"/>
        <v>43243</v>
      </c>
      <c r="L11" s="272">
        <f t="shared" si="2"/>
        <v>43246</v>
      </c>
    </row>
    <row r="12" spans="1:12" ht="18" customHeight="1">
      <c r="A12" s="264" t="s">
        <v>59</v>
      </c>
      <c r="B12" s="264" t="s">
        <v>60</v>
      </c>
      <c r="C12" s="264" t="s">
        <v>61</v>
      </c>
      <c r="D12" s="267">
        <v>43208</v>
      </c>
      <c r="E12" s="268">
        <f aca="true" t="shared" si="4" ref="E12:E22">D12+2</f>
        <v>43210</v>
      </c>
      <c r="F12" s="189" t="s">
        <v>62</v>
      </c>
      <c r="G12" s="22" t="s">
        <v>63</v>
      </c>
      <c r="H12" s="239">
        <v>30</v>
      </c>
      <c r="I12" s="268">
        <f t="shared" si="3"/>
        <v>43217</v>
      </c>
      <c r="J12" s="272">
        <f t="shared" si="0"/>
        <v>43248</v>
      </c>
      <c r="K12" s="272">
        <f t="shared" si="1"/>
        <v>43250</v>
      </c>
      <c r="L12" s="272">
        <f t="shared" si="2"/>
        <v>43253</v>
      </c>
    </row>
    <row r="13" spans="1:12" ht="18" customHeight="1">
      <c r="A13" s="264" t="s">
        <v>49</v>
      </c>
      <c r="B13" s="264" t="s">
        <v>50</v>
      </c>
      <c r="C13" s="264" t="s">
        <v>64</v>
      </c>
      <c r="D13" s="267">
        <f aca="true" t="shared" si="5" ref="D13:D22">D12+7</f>
        <v>43215</v>
      </c>
      <c r="E13" s="268">
        <f t="shared" si="4"/>
        <v>43217</v>
      </c>
      <c r="F13" s="250" t="s">
        <v>65</v>
      </c>
      <c r="G13" s="269" t="s">
        <v>66</v>
      </c>
      <c r="H13" s="239"/>
      <c r="I13" s="268">
        <f t="shared" si="3"/>
        <v>43224</v>
      </c>
      <c r="J13" s="272">
        <f t="shared" si="0"/>
        <v>43255</v>
      </c>
      <c r="K13" s="272">
        <f t="shared" si="1"/>
        <v>43257</v>
      </c>
      <c r="L13" s="272">
        <f t="shared" si="2"/>
        <v>43260</v>
      </c>
    </row>
    <row r="14" spans="1:12" ht="18" customHeight="1">
      <c r="A14" s="264" t="s">
        <v>54</v>
      </c>
      <c r="B14" s="264" t="s">
        <v>55</v>
      </c>
      <c r="C14" s="264" t="s">
        <v>67</v>
      </c>
      <c r="D14" s="267">
        <f t="shared" si="5"/>
        <v>43222</v>
      </c>
      <c r="E14" s="268">
        <f t="shared" si="4"/>
        <v>43224</v>
      </c>
      <c r="F14" s="189" t="s">
        <v>68</v>
      </c>
      <c r="G14" s="22" t="s">
        <v>69</v>
      </c>
      <c r="H14" s="239">
        <v>70</v>
      </c>
      <c r="I14" s="268">
        <f t="shared" si="3"/>
        <v>43231</v>
      </c>
      <c r="J14" s="272">
        <f t="shared" si="0"/>
        <v>43262</v>
      </c>
      <c r="K14" s="272">
        <f t="shared" si="1"/>
        <v>43264</v>
      </c>
      <c r="L14" s="272">
        <f t="shared" si="2"/>
        <v>43267</v>
      </c>
    </row>
    <row r="15" spans="1:12" ht="18" customHeight="1">
      <c r="A15" s="264" t="s">
        <v>59</v>
      </c>
      <c r="B15" s="264" t="s">
        <v>60</v>
      </c>
      <c r="C15" s="264" t="s">
        <v>70</v>
      </c>
      <c r="D15" s="267">
        <f t="shared" si="5"/>
        <v>43229</v>
      </c>
      <c r="E15" s="268">
        <f t="shared" si="4"/>
        <v>43231</v>
      </c>
      <c r="F15" s="250" t="s">
        <v>65</v>
      </c>
      <c r="G15" s="269" t="s">
        <v>71</v>
      </c>
      <c r="H15" s="239"/>
      <c r="I15" s="268">
        <f t="shared" si="3"/>
        <v>43238</v>
      </c>
      <c r="J15" s="272">
        <f t="shared" si="0"/>
        <v>43269</v>
      </c>
      <c r="K15" s="272">
        <f t="shared" si="1"/>
        <v>43271</v>
      </c>
      <c r="L15" s="272">
        <f t="shared" si="2"/>
        <v>43274</v>
      </c>
    </row>
    <row r="16" spans="1:12" ht="18" customHeight="1">
      <c r="A16" s="264" t="s">
        <v>49</v>
      </c>
      <c r="B16" s="264" t="s">
        <v>50</v>
      </c>
      <c r="C16" s="264" t="s">
        <v>72</v>
      </c>
      <c r="D16" s="267">
        <f t="shared" si="5"/>
        <v>43236</v>
      </c>
      <c r="E16" s="268">
        <f t="shared" si="4"/>
        <v>43238</v>
      </c>
      <c r="F16" s="189" t="s">
        <v>73</v>
      </c>
      <c r="G16" s="22" t="s">
        <v>74</v>
      </c>
      <c r="H16" s="239">
        <v>72</v>
      </c>
      <c r="I16" s="268">
        <f t="shared" si="3"/>
        <v>43245</v>
      </c>
      <c r="J16" s="272">
        <f t="shared" si="0"/>
        <v>43276</v>
      </c>
      <c r="K16" s="272">
        <f t="shared" si="1"/>
        <v>43278</v>
      </c>
      <c r="L16" s="272">
        <f t="shared" si="2"/>
        <v>43281</v>
      </c>
    </row>
    <row r="17" spans="1:12" ht="18" customHeight="1">
      <c r="A17" s="264" t="s">
        <v>54</v>
      </c>
      <c r="B17" s="264" t="s">
        <v>55</v>
      </c>
      <c r="C17" s="264" t="s">
        <v>75</v>
      </c>
      <c r="D17" s="267">
        <f t="shared" si="5"/>
        <v>43243</v>
      </c>
      <c r="E17" s="268">
        <f t="shared" si="4"/>
        <v>43245</v>
      </c>
      <c r="F17" s="189" t="s">
        <v>76</v>
      </c>
      <c r="G17" s="22" t="s">
        <v>77</v>
      </c>
      <c r="H17" s="239">
        <v>7</v>
      </c>
      <c r="I17" s="268">
        <f t="shared" si="3"/>
        <v>43252</v>
      </c>
      <c r="J17" s="272">
        <f t="shared" si="0"/>
        <v>43283</v>
      </c>
      <c r="K17" s="272">
        <f t="shared" si="1"/>
        <v>43285</v>
      </c>
      <c r="L17" s="272">
        <f t="shared" si="2"/>
        <v>43288</v>
      </c>
    </row>
    <row r="18" spans="1:12" ht="18" customHeight="1">
      <c r="A18" s="264" t="s">
        <v>59</v>
      </c>
      <c r="B18" s="264" t="s">
        <v>60</v>
      </c>
      <c r="C18" s="264" t="s">
        <v>78</v>
      </c>
      <c r="D18" s="267">
        <f t="shared" si="5"/>
        <v>43250</v>
      </c>
      <c r="E18" s="268">
        <f t="shared" si="4"/>
        <v>43252</v>
      </c>
      <c r="F18" s="189" t="s">
        <v>79</v>
      </c>
      <c r="G18" s="22" t="s">
        <v>80</v>
      </c>
      <c r="H18" s="239">
        <v>72</v>
      </c>
      <c r="I18" s="268">
        <f t="shared" si="3"/>
        <v>43259</v>
      </c>
      <c r="J18" s="272">
        <f t="shared" si="0"/>
        <v>43290</v>
      </c>
      <c r="K18" s="272">
        <f t="shared" si="1"/>
        <v>43292</v>
      </c>
      <c r="L18" s="272">
        <f t="shared" si="2"/>
        <v>43295</v>
      </c>
    </row>
    <row r="19" spans="1:12" ht="18" customHeight="1">
      <c r="A19" s="264" t="s">
        <v>49</v>
      </c>
      <c r="B19" s="264" t="s">
        <v>50</v>
      </c>
      <c r="C19" s="264" t="s">
        <v>81</v>
      </c>
      <c r="D19" s="267">
        <f t="shared" si="5"/>
        <v>43257</v>
      </c>
      <c r="E19" s="268">
        <f t="shared" si="4"/>
        <v>43259</v>
      </c>
      <c r="F19" s="189" t="s">
        <v>52</v>
      </c>
      <c r="G19" s="22" t="s">
        <v>53</v>
      </c>
      <c r="H19" s="239">
        <v>73</v>
      </c>
      <c r="I19" s="268">
        <f t="shared" si="3"/>
        <v>43266</v>
      </c>
      <c r="J19" s="272">
        <f t="shared" si="0"/>
        <v>43297</v>
      </c>
      <c r="K19" s="272">
        <f t="shared" si="1"/>
        <v>43299</v>
      </c>
      <c r="L19" s="272">
        <f t="shared" si="2"/>
        <v>43302</v>
      </c>
    </row>
    <row r="20" spans="1:12" ht="18" customHeight="1">
      <c r="A20" s="264" t="s">
        <v>54</v>
      </c>
      <c r="B20" s="264" t="s">
        <v>55</v>
      </c>
      <c r="C20" s="264" t="s">
        <v>82</v>
      </c>
      <c r="D20" s="267">
        <f t="shared" si="5"/>
        <v>43264</v>
      </c>
      <c r="E20" s="268">
        <f t="shared" si="4"/>
        <v>43266</v>
      </c>
      <c r="F20" s="189" t="s">
        <v>57</v>
      </c>
      <c r="G20" s="22" t="s">
        <v>58</v>
      </c>
      <c r="H20" s="239">
        <v>48</v>
      </c>
      <c r="I20" s="268">
        <f t="shared" si="3"/>
        <v>43273</v>
      </c>
      <c r="J20" s="272">
        <f t="shared" si="0"/>
        <v>43304</v>
      </c>
      <c r="K20" s="272">
        <f t="shared" si="1"/>
        <v>43306</v>
      </c>
      <c r="L20" s="272">
        <f t="shared" si="2"/>
        <v>43309</v>
      </c>
    </row>
    <row r="21" spans="1:12" ht="18" customHeight="1">
      <c r="A21" s="264" t="s">
        <v>59</v>
      </c>
      <c r="B21" s="264" t="s">
        <v>60</v>
      </c>
      <c r="C21" s="264" t="s">
        <v>83</v>
      </c>
      <c r="D21" s="267">
        <f t="shared" si="5"/>
        <v>43271</v>
      </c>
      <c r="E21" s="268">
        <f t="shared" si="4"/>
        <v>43273</v>
      </c>
      <c r="F21" s="189" t="s">
        <v>62</v>
      </c>
      <c r="G21" s="22" t="s">
        <v>63</v>
      </c>
      <c r="H21" s="239">
        <v>31</v>
      </c>
      <c r="I21" s="268">
        <f t="shared" si="3"/>
        <v>43280</v>
      </c>
      <c r="J21" s="272">
        <f t="shared" si="0"/>
        <v>43311</v>
      </c>
      <c r="K21" s="272">
        <f t="shared" si="1"/>
        <v>43313</v>
      </c>
      <c r="L21" s="272">
        <f t="shared" si="2"/>
        <v>43316</v>
      </c>
    </row>
    <row r="22" spans="1:12" ht="18" customHeight="1">
      <c r="A22" s="264" t="s">
        <v>49</v>
      </c>
      <c r="B22" s="264" t="s">
        <v>50</v>
      </c>
      <c r="C22" s="264" t="s">
        <v>84</v>
      </c>
      <c r="D22" s="267">
        <f t="shared" si="5"/>
        <v>43278</v>
      </c>
      <c r="E22" s="268">
        <f t="shared" si="4"/>
        <v>43280</v>
      </c>
      <c r="F22" s="250" t="s">
        <v>65</v>
      </c>
      <c r="G22" s="270"/>
      <c r="H22" s="271"/>
      <c r="I22" s="268">
        <f t="shared" si="3"/>
        <v>43287</v>
      </c>
      <c r="J22" s="272">
        <f t="shared" si="0"/>
        <v>43318</v>
      </c>
      <c r="K22" s="272">
        <f t="shared" si="1"/>
        <v>43320</v>
      </c>
      <c r="L22" s="272">
        <f t="shared" si="2"/>
        <v>43323</v>
      </c>
    </row>
    <row r="23" spans="1:12" ht="15.75">
      <c r="A23" s="37" t="s">
        <v>4</v>
      </c>
      <c r="B23" s="237"/>
      <c r="C23" s="38"/>
      <c r="D23" s="38"/>
      <c r="E23" s="39"/>
      <c r="F23" s="39"/>
      <c r="G23" s="39"/>
      <c r="H23" s="39"/>
      <c r="I23" s="39"/>
      <c r="J23" s="39"/>
      <c r="K23" s="39"/>
      <c r="L23" s="39"/>
    </row>
    <row r="24" spans="1:12" ht="15.75">
      <c r="A24" s="40" t="s">
        <v>85</v>
      </c>
      <c r="B24" s="43"/>
      <c r="C24" s="41"/>
      <c r="D24" s="41"/>
      <c r="E24" s="42"/>
      <c r="F24" s="42"/>
      <c r="G24" s="42"/>
      <c r="H24" s="42"/>
      <c r="I24" s="55"/>
      <c r="J24" s="55"/>
      <c r="K24" s="55"/>
      <c r="L24" s="55"/>
    </row>
    <row r="25" spans="1:12" ht="15.75">
      <c r="A25" s="166" t="s">
        <v>86</v>
      </c>
      <c r="B25" s="42"/>
      <c r="C25" s="40"/>
      <c r="D25" s="40"/>
      <c r="E25" s="42"/>
      <c r="F25" s="42"/>
      <c r="G25" s="42"/>
      <c r="H25" s="42"/>
      <c r="I25" s="57"/>
      <c r="J25" s="57"/>
      <c r="K25" s="57"/>
      <c r="L25" s="57"/>
    </row>
    <row r="26" spans="1:12" ht="15.75">
      <c r="A26" s="44"/>
      <c r="B26" s="44"/>
      <c r="C26" s="42"/>
      <c r="D26" s="45"/>
      <c r="E26" s="45"/>
      <c r="F26" s="45"/>
      <c r="G26" s="45"/>
      <c r="H26" s="45"/>
      <c r="I26" s="59"/>
      <c r="J26" s="59"/>
      <c r="K26" s="59"/>
      <c r="L26" s="59"/>
    </row>
    <row r="27" spans="1:12" ht="15.75">
      <c r="A27" s="46"/>
      <c r="B27" s="46"/>
      <c r="C27" s="42"/>
      <c r="D27" s="45"/>
      <c r="E27" s="45"/>
      <c r="F27" s="45"/>
      <c r="G27" s="45"/>
      <c r="H27" s="45"/>
      <c r="I27" s="60"/>
      <c r="J27" s="60"/>
      <c r="K27" s="60"/>
      <c r="L27" s="60"/>
    </row>
    <row r="28" spans="1:12" ht="15.75">
      <c r="A28" s="47"/>
      <c r="B28" s="47"/>
      <c r="C28" s="42"/>
      <c r="D28" s="42"/>
      <c r="E28" s="42"/>
      <c r="F28" s="42"/>
      <c r="G28" s="42"/>
      <c r="H28" s="42"/>
      <c r="I28" s="61"/>
      <c r="J28" s="61"/>
      <c r="K28" s="61"/>
      <c r="L28" s="61"/>
    </row>
    <row r="29" spans="1:12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</sheetData>
  <sheetProtection/>
  <mergeCells count="6">
    <mergeCell ref="H6:H7"/>
    <mergeCell ref="A6:A7"/>
    <mergeCell ref="B6:B7"/>
    <mergeCell ref="C6:C7"/>
    <mergeCell ref="F6:F7"/>
    <mergeCell ref="G6:G7"/>
  </mergeCells>
  <conditionalFormatting sqref="F13">
    <cfRule type="expression" priority="3" dxfId="0">
      <formula>'EC3'!#REF!="ONE"</formula>
    </cfRule>
  </conditionalFormatting>
  <conditionalFormatting sqref="F15">
    <cfRule type="expression" priority="2" dxfId="0">
      <formula>'EC3'!#REF!="ONE"</formula>
    </cfRule>
  </conditionalFormatting>
  <conditionalFormatting sqref="F21:G21">
    <cfRule type="expression" priority="6" dxfId="0">
      <formula>'EC3'!#REF!="ONE"</formula>
    </cfRule>
  </conditionalFormatting>
  <conditionalFormatting sqref="F22">
    <cfRule type="expression" priority="1" dxfId="0">
      <formula>'EC3'!#REF!="ONE"</formula>
    </cfRule>
  </conditionalFormatting>
  <conditionalFormatting sqref="A10:A11">
    <cfRule type="expression" priority="5" dxfId="0">
      <formula>'EC3'!#REF!="ONE"</formula>
    </cfRule>
  </conditionalFormatting>
  <conditionalFormatting sqref="B10:B11">
    <cfRule type="expression" priority="4" dxfId="0">
      <formula>'EC3'!#REF!="ONE"</formula>
    </cfRule>
  </conditionalFormatting>
  <conditionalFormatting sqref="B12:B22">
    <cfRule type="expression" priority="7" dxfId="0">
      <formula>'EC3'!#REF!="ONE"</formula>
    </cfRule>
  </conditionalFormatting>
  <conditionalFormatting sqref="A12:A22 C12:C22 F10:G12">
    <cfRule type="expression" priority="8" dxfId="0">
      <formula>'EC3'!#REF!="ONE"</formula>
    </cfRule>
  </conditionalFormatting>
  <printOptions/>
  <pageMargins left="0.27" right="0.17" top="0.17" bottom="0.2" header="0.18" footer="0.17"/>
  <pageSetup horizontalDpi="600" verticalDpi="600" orientation="landscape" scale="5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3:S39"/>
  <sheetViews>
    <sheetView view="pageBreakPreview" zoomScale="80" zoomScaleNormal="6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E4" sqref="E4"/>
    </sheetView>
  </sheetViews>
  <sheetFormatPr defaultColWidth="8.8515625" defaultRowHeight="12.75"/>
  <cols>
    <col min="1" max="1" width="20.140625" style="2" customWidth="1"/>
    <col min="2" max="2" width="12.8515625" style="2" customWidth="1"/>
    <col min="3" max="3" width="11.00390625" style="2" hidden="1" customWidth="1"/>
    <col min="4" max="4" width="12.8515625" style="2" customWidth="1"/>
    <col min="5" max="5" width="13.421875" style="2" customWidth="1"/>
    <col min="6" max="6" width="17.421875" style="2" customWidth="1"/>
    <col min="7" max="7" width="7.00390625" style="2" customWidth="1"/>
    <col min="8" max="8" width="26.140625" style="2" customWidth="1"/>
    <col min="9" max="9" width="14.421875" style="2" customWidth="1"/>
    <col min="10" max="10" width="17.00390625" style="2" customWidth="1"/>
    <col min="11" max="11" width="10.8515625" style="2" customWidth="1"/>
    <col min="12" max="12" width="15.140625" style="2" customWidth="1"/>
    <col min="13" max="13" width="15.421875" style="2" customWidth="1"/>
    <col min="14" max="14" width="18.140625" style="2" customWidth="1"/>
    <col min="15" max="15" width="11.421875" style="2" customWidth="1"/>
    <col min="16" max="16" width="14.8515625" style="2" customWidth="1"/>
    <col min="17" max="17" width="12.421875" style="2" customWidth="1"/>
    <col min="18" max="18" width="15.8515625" style="2" customWidth="1"/>
    <col min="19" max="19" width="16.140625" style="2" customWidth="1"/>
    <col min="20" max="16384" width="8.8515625" style="2" customWidth="1"/>
  </cols>
  <sheetData>
    <row r="3" spans="1:19" ht="27" customHeight="1">
      <c r="A3" s="3"/>
      <c r="B3" s="4"/>
      <c r="C3" s="4"/>
      <c r="D3" s="4"/>
      <c r="E3" s="4"/>
      <c r="F3" s="5"/>
      <c r="G3" s="5"/>
      <c r="H3" s="5"/>
      <c r="I3" s="5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7" customHeight="1">
      <c r="A4" s="6"/>
      <c r="B4" s="4"/>
      <c r="C4" s="7" t="s">
        <v>149</v>
      </c>
      <c r="D4" s="7" t="s">
        <v>614</v>
      </c>
      <c r="E4" s="288" t="s">
        <v>747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7" customHeight="1">
      <c r="A5" s="9"/>
      <c r="B5" s="4"/>
      <c r="C5" s="4"/>
      <c r="D5" s="4"/>
      <c r="E5" s="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" customFormat="1" ht="20.25" customHeight="1">
      <c r="A6" s="291" t="s">
        <v>27</v>
      </c>
      <c r="B6" s="291" t="s">
        <v>29</v>
      </c>
      <c r="C6" s="293" t="s">
        <v>151</v>
      </c>
      <c r="D6" s="12" t="s">
        <v>30</v>
      </c>
      <c r="E6" s="12" t="s">
        <v>30</v>
      </c>
      <c r="F6" s="12" t="s">
        <v>31</v>
      </c>
      <c r="G6" s="291" t="s">
        <v>88</v>
      </c>
      <c r="H6" s="295" t="s">
        <v>32</v>
      </c>
      <c r="I6" s="291" t="s">
        <v>362</v>
      </c>
      <c r="J6" s="11" t="s">
        <v>30</v>
      </c>
      <c r="K6" s="49" t="s">
        <v>615</v>
      </c>
      <c r="L6" s="49" t="s">
        <v>616</v>
      </c>
      <c r="M6" s="48" t="s">
        <v>617</v>
      </c>
      <c r="N6" s="48" t="s">
        <v>618</v>
      </c>
      <c r="O6" s="48" t="s">
        <v>619</v>
      </c>
      <c r="P6" s="49" t="s">
        <v>620</v>
      </c>
      <c r="Q6" s="48" t="s">
        <v>621</v>
      </c>
      <c r="R6" s="48" t="s">
        <v>622</v>
      </c>
      <c r="S6" s="49" t="s">
        <v>623</v>
      </c>
    </row>
    <row r="7" spans="1:19" s="1" customFormat="1" ht="20.25" customHeight="1">
      <c r="A7" s="292"/>
      <c r="B7" s="292"/>
      <c r="C7" s="297"/>
      <c r="D7" s="14" t="s">
        <v>93</v>
      </c>
      <c r="E7" s="14" t="s">
        <v>36</v>
      </c>
      <c r="F7" s="14" t="s">
        <v>94</v>
      </c>
      <c r="G7" s="292"/>
      <c r="H7" s="296"/>
      <c r="I7" s="292"/>
      <c r="J7" s="13" t="s">
        <v>94</v>
      </c>
      <c r="K7" s="49" t="s">
        <v>624</v>
      </c>
      <c r="L7" s="49" t="s">
        <v>625</v>
      </c>
      <c r="M7" s="48" t="s">
        <v>626</v>
      </c>
      <c r="N7" s="48" t="s">
        <v>627</v>
      </c>
      <c r="O7" s="48" t="s">
        <v>628</v>
      </c>
      <c r="P7" s="49" t="s">
        <v>629</v>
      </c>
      <c r="Q7" s="48" t="s">
        <v>630</v>
      </c>
      <c r="R7" s="48" t="s">
        <v>631</v>
      </c>
      <c r="S7" s="49" t="s">
        <v>632</v>
      </c>
    </row>
    <row r="8" spans="1:19" ht="20.25" customHeight="1">
      <c r="A8" s="23" t="s">
        <v>100</v>
      </c>
      <c r="B8" s="23" t="s">
        <v>101</v>
      </c>
      <c r="C8" s="24">
        <v>44449</v>
      </c>
      <c r="D8" s="24">
        <v>44449</v>
      </c>
      <c r="E8" s="24"/>
      <c r="F8" s="25">
        <f>D8+5</f>
        <v>44454</v>
      </c>
      <c r="G8" s="25" t="s">
        <v>633</v>
      </c>
      <c r="H8" s="74" t="s">
        <v>634</v>
      </c>
      <c r="I8" s="74" t="s">
        <v>635</v>
      </c>
      <c r="J8" s="80">
        <v>44462</v>
      </c>
      <c r="K8" s="80">
        <f>J8+22</f>
        <v>44484</v>
      </c>
      <c r="L8" s="80">
        <f>J8+20</f>
        <v>44482</v>
      </c>
      <c r="M8" s="80">
        <f>L8+7</f>
        <v>44489</v>
      </c>
      <c r="N8" s="80">
        <f>J8+23</f>
        <v>44485</v>
      </c>
      <c r="O8" s="80"/>
      <c r="P8" s="80"/>
      <c r="Q8" s="80"/>
      <c r="R8" s="80"/>
      <c r="S8" s="80"/>
    </row>
    <row r="9" spans="1:19" ht="20.25" customHeight="1">
      <c r="A9" s="28" t="s">
        <v>100</v>
      </c>
      <c r="B9" s="28" t="s">
        <v>101</v>
      </c>
      <c r="C9" s="29"/>
      <c r="D9" s="29"/>
      <c r="E9" s="29">
        <v>44450</v>
      </c>
      <c r="F9" s="30">
        <f>E9+4</f>
        <v>44454</v>
      </c>
      <c r="G9" s="75" t="s">
        <v>636</v>
      </c>
      <c r="H9" s="76" t="s">
        <v>637</v>
      </c>
      <c r="I9" s="77" t="s">
        <v>638</v>
      </c>
      <c r="J9" s="75">
        <v>44457</v>
      </c>
      <c r="K9" s="81"/>
      <c r="L9" s="81"/>
      <c r="M9" s="81"/>
      <c r="N9" s="81"/>
      <c r="O9" s="81">
        <f>J9+14</f>
        <v>44471</v>
      </c>
      <c r="P9" s="81">
        <f>J9+11</f>
        <v>44468</v>
      </c>
      <c r="Q9" s="81">
        <f>J9+17</f>
        <v>44474</v>
      </c>
      <c r="R9" s="81">
        <f>J9+16</f>
        <v>44473</v>
      </c>
      <c r="S9" s="81">
        <f>J9+26</f>
        <v>44483</v>
      </c>
    </row>
    <row r="10" spans="1:19" ht="20.25" customHeight="1">
      <c r="A10" s="33" t="s">
        <v>108</v>
      </c>
      <c r="B10" s="33" t="s">
        <v>109</v>
      </c>
      <c r="C10" s="24">
        <v>44454</v>
      </c>
      <c r="D10" s="24">
        <v>44454</v>
      </c>
      <c r="E10" s="24"/>
      <c r="F10" s="30">
        <f>D10+4</f>
        <v>44458</v>
      </c>
      <c r="G10" s="25" t="s">
        <v>633</v>
      </c>
      <c r="H10" s="74" t="s">
        <v>634</v>
      </c>
      <c r="I10" s="74" t="s">
        <v>635</v>
      </c>
      <c r="J10" s="80">
        <v>44462</v>
      </c>
      <c r="K10" s="80">
        <f>J10+22</f>
        <v>44484</v>
      </c>
      <c r="L10" s="80">
        <f>J10+20</f>
        <v>44482</v>
      </c>
      <c r="M10" s="80">
        <f>L10+7</f>
        <v>44489</v>
      </c>
      <c r="N10" s="80">
        <f>J10+23</f>
        <v>44485</v>
      </c>
      <c r="O10" s="80"/>
      <c r="P10" s="80"/>
      <c r="Q10" s="80"/>
      <c r="R10" s="80"/>
      <c r="S10" s="80"/>
    </row>
    <row r="11" spans="1:19" ht="20.25" customHeight="1">
      <c r="A11" s="28" t="s">
        <v>108</v>
      </c>
      <c r="B11" s="28" t="s">
        <v>109</v>
      </c>
      <c r="C11" s="29"/>
      <c r="D11" s="29"/>
      <c r="E11" s="29">
        <f>D10+1</f>
        <v>44455</v>
      </c>
      <c r="F11" s="30">
        <f>E11+3</f>
        <v>44458</v>
      </c>
      <c r="G11" s="75" t="s">
        <v>636</v>
      </c>
      <c r="H11" s="76" t="s">
        <v>639</v>
      </c>
      <c r="I11" s="77" t="s">
        <v>640</v>
      </c>
      <c r="J11" s="75">
        <f>J9+7</f>
        <v>44464</v>
      </c>
      <c r="K11" s="82"/>
      <c r="L11" s="82"/>
      <c r="M11" s="82"/>
      <c r="N11" s="82"/>
      <c r="O11" s="81">
        <f>J11+14</f>
        <v>44478</v>
      </c>
      <c r="P11" s="81">
        <f>J11+11</f>
        <v>44475</v>
      </c>
      <c r="Q11" s="81">
        <f>J11+17</f>
        <v>44481</v>
      </c>
      <c r="R11" s="81">
        <f>J11+16</f>
        <v>44480</v>
      </c>
      <c r="S11" s="81">
        <f>J11+26</f>
        <v>44490</v>
      </c>
    </row>
    <row r="12" spans="1:19" ht="20.25" customHeight="1">
      <c r="A12" s="33" t="s">
        <v>114</v>
      </c>
      <c r="B12" s="33" t="s">
        <v>115</v>
      </c>
      <c r="C12" s="24">
        <v>44459</v>
      </c>
      <c r="D12" s="24">
        <v>44459</v>
      </c>
      <c r="E12" s="24"/>
      <c r="F12" s="30">
        <f>D12+4</f>
        <v>44463</v>
      </c>
      <c r="G12" s="25" t="s">
        <v>633</v>
      </c>
      <c r="H12" s="74" t="s">
        <v>641</v>
      </c>
      <c r="I12" s="74" t="s">
        <v>642</v>
      </c>
      <c r="J12" s="25">
        <f>J10+7</f>
        <v>44469</v>
      </c>
      <c r="K12" s="80">
        <f>J12+22</f>
        <v>44491</v>
      </c>
      <c r="L12" s="80">
        <f>J12+20</f>
        <v>44489</v>
      </c>
      <c r="M12" s="80">
        <f>L12+7</f>
        <v>44496</v>
      </c>
      <c r="N12" s="80">
        <f>J12+23</f>
        <v>44492</v>
      </c>
      <c r="O12" s="80"/>
      <c r="P12" s="80"/>
      <c r="Q12" s="80"/>
      <c r="R12" s="80"/>
      <c r="S12" s="80"/>
    </row>
    <row r="13" spans="1:19" ht="20.25" customHeight="1">
      <c r="A13" s="28" t="s">
        <v>114</v>
      </c>
      <c r="B13" s="28" t="s">
        <v>115</v>
      </c>
      <c r="C13" s="29"/>
      <c r="D13" s="29"/>
      <c r="E13" s="29">
        <f>D12+1</f>
        <v>44460</v>
      </c>
      <c r="F13" s="30">
        <f>E13+3</f>
        <v>44463</v>
      </c>
      <c r="G13" s="75" t="s">
        <v>636</v>
      </c>
      <c r="H13" s="77" t="s">
        <v>643</v>
      </c>
      <c r="I13" s="77" t="s">
        <v>644</v>
      </c>
      <c r="J13" s="75">
        <f>J11+7</f>
        <v>44471</v>
      </c>
      <c r="K13" s="82"/>
      <c r="L13" s="82"/>
      <c r="M13" s="82"/>
      <c r="N13" s="82"/>
      <c r="O13" s="81">
        <f>J13+14</f>
        <v>44485</v>
      </c>
      <c r="P13" s="81">
        <f>J13+11</f>
        <v>44482</v>
      </c>
      <c r="Q13" s="81">
        <f>J13+17</f>
        <v>44488</v>
      </c>
      <c r="R13" s="81">
        <f>J13+16</f>
        <v>44487</v>
      </c>
      <c r="S13" s="81">
        <f>J13+26</f>
        <v>44497</v>
      </c>
    </row>
    <row r="14" spans="1:19" ht="20.25" customHeight="1">
      <c r="A14" s="23" t="s">
        <v>100</v>
      </c>
      <c r="B14" s="33" t="s">
        <v>118</v>
      </c>
      <c r="C14" s="24">
        <v>44471</v>
      </c>
      <c r="D14" s="24">
        <v>44471</v>
      </c>
      <c r="E14" s="24"/>
      <c r="F14" s="30">
        <f>D14+4</f>
        <v>44475</v>
      </c>
      <c r="G14" s="25" t="s">
        <v>633</v>
      </c>
      <c r="H14" s="74" t="s">
        <v>645</v>
      </c>
      <c r="I14" s="74" t="s">
        <v>646</v>
      </c>
      <c r="J14" s="25">
        <f>J12+14</f>
        <v>44483</v>
      </c>
      <c r="K14" s="80">
        <f>J14+22</f>
        <v>44505</v>
      </c>
      <c r="L14" s="80">
        <f>J14+20</f>
        <v>44503</v>
      </c>
      <c r="M14" s="80">
        <f>L14+7</f>
        <v>44510</v>
      </c>
      <c r="N14" s="80">
        <f>J14+23</f>
        <v>44506</v>
      </c>
      <c r="O14" s="80"/>
      <c r="P14" s="80"/>
      <c r="Q14" s="80"/>
      <c r="R14" s="80"/>
      <c r="S14" s="80"/>
    </row>
    <row r="15" spans="1:19" ht="20.25" customHeight="1">
      <c r="A15" s="28" t="s">
        <v>100</v>
      </c>
      <c r="B15" s="28" t="s">
        <v>118</v>
      </c>
      <c r="C15" s="29"/>
      <c r="D15" s="29"/>
      <c r="E15" s="29">
        <f>D14+1</f>
        <v>44472</v>
      </c>
      <c r="F15" s="30">
        <f>E15+3</f>
        <v>44475</v>
      </c>
      <c r="G15" s="75" t="s">
        <v>636</v>
      </c>
      <c r="H15" s="77" t="s">
        <v>647</v>
      </c>
      <c r="I15" s="77" t="s">
        <v>648</v>
      </c>
      <c r="J15" s="75">
        <f>J13+12</f>
        <v>44483</v>
      </c>
      <c r="K15" s="83"/>
      <c r="L15" s="83"/>
      <c r="M15" s="83"/>
      <c r="N15" s="83"/>
      <c r="O15" s="81">
        <f>J15+14</f>
        <v>44497</v>
      </c>
      <c r="P15" s="81">
        <f>J15+11</f>
        <v>44494</v>
      </c>
      <c r="Q15" s="81">
        <f>J15+17</f>
        <v>44500</v>
      </c>
      <c r="R15" s="81">
        <f>J15+16</f>
        <v>44499</v>
      </c>
      <c r="S15" s="81">
        <f>J15+26</f>
        <v>44509</v>
      </c>
    </row>
    <row r="16" spans="1:19" ht="20.25" customHeight="1">
      <c r="A16" s="23" t="s">
        <v>108</v>
      </c>
      <c r="B16" s="23" t="s">
        <v>123</v>
      </c>
      <c r="C16" s="24">
        <v>44474</v>
      </c>
      <c r="D16" s="24">
        <v>44474</v>
      </c>
      <c r="E16" s="24"/>
      <c r="F16" s="30">
        <f>D16+4</f>
        <v>44478</v>
      </c>
      <c r="G16" s="25" t="s">
        <v>633</v>
      </c>
      <c r="H16" s="74" t="s">
        <v>645</v>
      </c>
      <c r="I16" s="74" t="s">
        <v>646</v>
      </c>
      <c r="J16" s="25">
        <f>J14+0</f>
        <v>44483</v>
      </c>
      <c r="K16" s="80">
        <f>J16+22</f>
        <v>44505</v>
      </c>
      <c r="L16" s="80">
        <f>J16+20</f>
        <v>44503</v>
      </c>
      <c r="M16" s="80">
        <f>L16+7</f>
        <v>44510</v>
      </c>
      <c r="N16" s="80">
        <f>J16+23</f>
        <v>44506</v>
      </c>
      <c r="O16" s="80"/>
      <c r="P16" s="80"/>
      <c r="Q16" s="80"/>
      <c r="R16" s="80"/>
      <c r="S16" s="80"/>
    </row>
    <row r="17" spans="1:19" ht="20.25" customHeight="1">
      <c r="A17" s="28" t="s">
        <v>108</v>
      </c>
      <c r="B17" s="28" t="s">
        <v>123</v>
      </c>
      <c r="C17" s="29"/>
      <c r="D17" s="29"/>
      <c r="E17" s="29">
        <f>D16+1</f>
        <v>44475</v>
      </c>
      <c r="F17" s="30">
        <f>E17+3</f>
        <v>44478</v>
      </c>
      <c r="G17" s="75" t="s">
        <v>636</v>
      </c>
      <c r="H17" s="77" t="s">
        <v>647</v>
      </c>
      <c r="I17" s="77" t="s">
        <v>648</v>
      </c>
      <c r="J17" s="75">
        <f>J15+0</f>
        <v>44483</v>
      </c>
      <c r="K17" s="82"/>
      <c r="L17" s="82"/>
      <c r="M17" s="82"/>
      <c r="N17" s="82"/>
      <c r="O17" s="81">
        <f>J17+14</f>
        <v>44497</v>
      </c>
      <c r="P17" s="81">
        <f>J17+11</f>
        <v>44494</v>
      </c>
      <c r="Q17" s="81">
        <f>J17+17</f>
        <v>44500</v>
      </c>
      <c r="R17" s="81">
        <f>J17+16</f>
        <v>44499</v>
      </c>
      <c r="S17" s="81">
        <f>J17+26</f>
        <v>44509</v>
      </c>
    </row>
    <row r="18" spans="1:19" ht="20.25" customHeight="1">
      <c r="A18" s="23" t="s">
        <v>114</v>
      </c>
      <c r="B18" s="33" t="s">
        <v>126</v>
      </c>
      <c r="C18" s="24">
        <v>44479</v>
      </c>
      <c r="D18" s="24">
        <v>44479</v>
      </c>
      <c r="E18" s="24"/>
      <c r="F18" s="30">
        <f>D18+4</f>
        <v>44483</v>
      </c>
      <c r="G18" s="25" t="s">
        <v>633</v>
      </c>
      <c r="H18" s="74" t="s">
        <v>649</v>
      </c>
      <c r="I18" s="74" t="s">
        <v>650</v>
      </c>
      <c r="J18" s="25">
        <f>J16+7</f>
        <v>44490</v>
      </c>
      <c r="K18" s="80">
        <f>J18+22</f>
        <v>44512</v>
      </c>
      <c r="L18" s="80">
        <f>J18+20</f>
        <v>44510</v>
      </c>
      <c r="M18" s="80">
        <f>L18+7</f>
        <v>44517</v>
      </c>
      <c r="N18" s="80">
        <f>J18+23</f>
        <v>44513</v>
      </c>
      <c r="O18" s="80"/>
      <c r="P18" s="80"/>
      <c r="Q18" s="80"/>
      <c r="R18" s="80"/>
      <c r="S18" s="80"/>
    </row>
    <row r="19" spans="1:19" ht="20.25" customHeight="1">
      <c r="A19" s="28" t="s">
        <v>114</v>
      </c>
      <c r="B19" s="28" t="s">
        <v>126</v>
      </c>
      <c r="C19" s="29"/>
      <c r="D19" s="29"/>
      <c r="E19" s="29">
        <f>D18+1</f>
        <v>44480</v>
      </c>
      <c r="F19" s="30">
        <f>E19+3</f>
        <v>44483</v>
      </c>
      <c r="G19" s="75" t="s">
        <v>636</v>
      </c>
      <c r="H19" s="78" t="s">
        <v>651</v>
      </c>
      <c r="I19" s="77" t="s">
        <v>652</v>
      </c>
      <c r="J19" s="75">
        <f>J17+4</f>
        <v>44487</v>
      </c>
      <c r="K19" s="82"/>
      <c r="L19" s="82"/>
      <c r="M19" s="82"/>
      <c r="N19" s="82"/>
      <c r="O19" s="81">
        <f>J19+14</f>
        <v>44501</v>
      </c>
      <c r="P19" s="81">
        <f>J19+11</f>
        <v>44498</v>
      </c>
      <c r="Q19" s="81">
        <f>J19+17</f>
        <v>44504</v>
      </c>
      <c r="R19" s="81">
        <f>J19+16</f>
        <v>44503</v>
      </c>
      <c r="S19" s="81">
        <f>J19+26</f>
        <v>44513</v>
      </c>
    </row>
    <row r="20" spans="1:19" ht="20.25" customHeight="1">
      <c r="A20" s="23" t="s">
        <v>100</v>
      </c>
      <c r="B20" s="33" t="s">
        <v>129</v>
      </c>
      <c r="C20" s="24">
        <v>44489</v>
      </c>
      <c r="D20" s="24">
        <v>44489</v>
      </c>
      <c r="E20" s="24"/>
      <c r="F20" s="30">
        <f>D20+4</f>
        <v>44493</v>
      </c>
      <c r="G20" s="25" t="s">
        <v>633</v>
      </c>
      <c r="H20" s="74" t="s">
        <v>653</v>
      </c>
      <c r="I20" s="74" t="s">
        <v>654</v>
      </c>
      <c r="J20" s="25">
        <f>J18+7</f>
        <v>44497</v>
      </c>
      <c r="K20" s="80">
        <f>J20+22</f>
        <v>44519</v>
      </c>
      <c r="L20" s="80">
        <f>J20+20</f>
        <v>44517</v>
      </c>
      <c r="M20" s="80">
        <f>L20+7</f>
        <v>44524</v>
      </c>
      <c r="N20" s="80">
        <f>J20+23</f>
        <v>44520</v>
      </c>
      <c r="O20" s="80"/>
      <c r="P20" s="80"/>
      <c r="Q20" s="80"/>
      <c r="R20" s="80"/>
      <c r="S20" s="80"/>
    </row>
    <row r="21" spans="1:19" ht="20.25" customHeight="1">
      <c r="A21" s="28" t="s">
        <v>100</v>
      </c>
      <c r="B21" s="28" t="s">
        <v>129</v>
      </c>
      <c r="C21" s="29"/>
      <c r="D21" s="29"/>
      <c r="E21" s="29">
        <f>D20+1</f>
        <v>44490</v>
      </c>
      <c r="F21" s="30">
        <f>E21+3</f>
        <v>44493</v>
      </c>
      <c r="G21" s="75" t="s">
        <v>636</v>
      </c>
      <c r="H21" s="76" t="s">
        <v>655</v>
      </c>
      <c r="I21" s="77" t="s">
        <v>656</v>
      </c>
      <c r="J21" s="75">
        <f>J19+9</f>
        <v>44496</v>
      </c>
      <c r="K21" s="81"/>
      <c r="L21" s="81"/>
      <c r="M21" s="81"/>
      <c r="N21" s="81"/>
      <c r="O21" s="81">
        <f>J21+14</f>
        <v>44510</v>
      </c>
      <c r="P21" s="81">
        <f>J21+11</f>
        <v>44507</v>
      </c>
      <c r="Q21" s="81">
        <f>J21+17</f>
        <v>44513</v>
      </c>
      <c r="R21" s="81">
        <f>J21+16</f>
        <v>44512</v>
      </c>
      <c r="S21" s="81">
        <f>J21+26</f>
        <v>44522</v>
      </c>
    </row>
    <row r="22" spans="1:19" ht="20.25" customHeight="1">
      <c r="A22" s="23" t="s">
        <v>108</v>
      </c>
      <c r="B22" s="35" t="s">
        <v>134</v>
      </c>
      <c r="C22" s="24">
        <v>44493</v>
      </c>
      <c r="D22" s="24">
        <v>44493</v>
      </c>
      <c r="E22" s="24"/>
      <c r="F22" s="30">
        <f>D22+4</f>
        <v>44497</v>
      </c>
      <c r="G22" s="25" t="s">
        <v>633</v>
      </c>
      <c r="H22" s="74" t="s">
        <v>657</v>
      </c>
      <c r="I22" s="74" t="s">
        <v>658</v>
      </c>
      <c r="J22" s="25">
        <f>J20+7</f>
        <v>44504</v>
      </c>
      <c r="K22" s="80">
        <f>J22+22</f>
        <v>44526</v>
      </c>
      <c r="L22" s="80">
        <f>J22+20</f>
        <v>44524</v>
      </c>
      <c r="M22" s="80">
        <f>L22+7</f>
        <v>44531</v>
      </c>
      <c r="N22" s="80">
        <f>J22+23</f>
        <v>44527</v>
      </c>
      <c r="O22" s="80"/>
      <c r="P22" s="80"/>
      <c r="Q22" s="80"/>
      <c r="R22" s="80"/>
      <c r="S22" s="80"/>
    </row>
    <row r="23" spans="1:19" ht="20.25" customHeight="1">
      <c r="A23" s="28" t="s">
        <v>108</v>
      </c>
      <c r="B23" s="28" t="s">
        <v>134</v>
      </c>
      <c r="C23" s="29"/>
      <c r="D23" s="29"/>
      <c r="E23" s="29">
        <f>D22+1</f>
        <v>44494</v>
      </c>
      <c r="F23" s="30">
        <f>E23+3</f>
        <v>44497</v>
      </c>
      <c r="G23" s="75" t="s">
        <v>636</v>
      </c>
      <c r="H23" s="76" t="s">
        <v>65</v>
      </c>
      <c r="I23" s="77" t="s">
        <v>659</v>
      </c>
      <c r="J23" s="75">
        <f>J21+3</f>
        <v>44499</v>
      </c>
      <c r="K23" s="81"/>
      <c r="L23" s="81"/>
      <c r="M23" s="81"/>
      <c r="N23" s="81"/>
      <c r="O23" s="81">
        <f>J23+14</f>
        <v>44513</v>
      </c>
      <c r="P23" s="81">
        <f>J23+11</f>
        <v>44510</v>
      </c>
      <c r="Q23" s="81">
        <f>J23+17</f>
        <v>44516</v>
      </c>
      <c r="R23" s="81">
        <f>J23+16</f>
        <v>44515</v>
      </c>
      <c r="S23" s="81">
        <f>J23+26</f>
        <v>44525</v>
      </c>
    </row>
    <row r="24" spans="1:19" ht="20.25" customHeight="1">
      <c r="A24" s="23" t="s">
        <v>114</v>
      </c>
      <c r="B24" s="36" t="s">
        <v>137</v>
      </c>
      <c r="C24" s="24">
        <v>44500</v>
      </c>
      <c r="D24" s="24">
        <v>44500</v>
      </c>
      <c r="E24" s="24"/>
      <c r="F24" s="30">
        <f>D24+4</f>
        <v>44504</v>
      </c>
      <c r="G24" s="25" t="s">
        <v>633</v>
      </c>
      <c r="H24" s="74" t="s">
        <v>175</v>
      </c>
      <c r="I24" s="74"/>
      <c r="J24" s="25"/>
      <c r="K24" s="80"/>
      <c r="L24" s="80"/>
      <c r="M24" s="80"/>
      <c r="N24" s="80"/>
      <c r="O24" s="80"/>
      <c r="P24" s="80"/>
      <c r="Q24" s="80"/>
      <c r="R24" s="80"/>
      <c r="S24" s="80"/>
    </row>
    <row r="25" spans="1:19" ht="20.25" customHeight="1">
      <c r="A25" s="28" t="s">
        <v>114</v>
      </c>
      <c r="B25" s="28" t="s">
        <v>137</v>
      </c>
      <c r="C25" s="29"/>
      <c r="D25" s="29"/>
      <c r="E25" s="29">
        <f>D24+1</f>
        <v>44501</v>
      </c>
      <c r="F25" s="30">
        <f>E25+3</f>
        <v>44504</v>
      </c>
      <c r="G25" s="75" t="s">
        <v>636</v>
      </c>
      <c r="H25" s="76" t="s">
        <v>639</v>
      </c>
      <c r="I25" s="77" t="s">
        <v>660</v>
      </c>
      <c r="J25" s="75">
        <f>J23+7</f>
        <v>44506</v>
      </c>
      <c r="K25" s="81"/>
      <c r="L25" s="81"/>
      <c r="M25" s="81"/>
      <c r="N25" s="81"/>
      <c r="O25" s="81">
        <f>J25+14</f>
        <v>44520</v>
      </c>
      <c r="P25" s="81">
        <f>J25+11</f>
        <v>44517</v>
      </c>
      <c r="Q25" s="81">
        <f>J25+17</f>
        <v>44523</v>
      </c>
      <c r="R25" s="81">
        <f>J25+16</f>
        <v>44522</v>
      </c>
      <c r="S25" s="81">
        <f>J25+26</f>
        <v>44532</v>
      </c>
    </row>
    <row r="26" spans="1:19" ht="20.25" customHeight="1">
      <c r="A26" s="23" t="s">
        <v>100</v>
      </c>
      <c r="B26" s="36" t="s">
        <v>140</v>
      </c>
      <c r="C26" s="24">
        <f>C22+14</f>
        <v>44507</v>
      </c>
      <c r="D26" s="24">
        <f>D22+14</f>
        <v>44507</v>
      </c>
      <c r="E26" s="24"/>
      <c r="F26" s="30">
        <f>D26+4</f>
        <v>44511</v>
      </c>
      <c r="G26" s="25" t="s">
        <v>633</v>
      </c>
      <c r="H26" s="74" t="s">
        <v>634</v>
      </c>
      <c r="I26" s="74" t="s">
        <v>661</v>
      </c>
      <c r="J26" s="25">
        <v>44518</v>
      </c>
      <c r="K26" s="80">
        <f>J26+22</f>
        <v>44540</v>
      </c>
      <c r="L26" s="80">
        <f>J26+20</f>
        <v>44538</v>
      </c>
      <c r="M26" s="80">
        <f>L26+7</f>
        <v>44545</v>
      </c>
      <c r="N26" s="80">
        <f>J26+23</f>
        <v>44541</v>
      </c>
      <c r="O26" s="80"/>
      <c r="P26" s="80"/>
      <c r="Q26" s="80"/>
      <c r="R26" s="80"/>
      <c r="S26" s="80"/>
    </row>
    <row r="27" spans="1:19" ht="20.25" customHeight="1">
      <c r="A27" s="28" t="s">
        <v>100</v>
      </c>
      <c r="B27" s="28" t="s">
        <v>140</v>
      </c>
      <c r="C27" s="29"/>
      <c r="D27" s="29"/>
      <c r="E27" s="29">
        <f>D26+1</f>
        <v>44508</v>
      </c>
      <c r="F27" s="30">
        <f>E27+3</f>
        <v>44511</v>
      </c>
      <c r="G27" s="75" t="s">
        <v>636</v>
      </c>
      <c r="H27" s="76" t="s">
        <v>643</v>
      </c>
      <c r="I27" s="77" t="s">
        <v>662</v>
      </c>
      <c r="J27" s="75">
        <f>J25+7</f>
        <v>44513</v>
      </c>
      <c r="K27" s="81"/>
      <c r="L27" s="81"/>
      <c r="M27" s="81"/>
      <c r="N27" s="81"/>
      <c r="O27" s="81">
        <f>J27+14</f>
        <v>44527</v>
      </c>
      <c r="P27" s="81">
        <f>J27+11</f>
        <v>44524</v>
      </c>
      <c r="Q27" s="81">
        <f>J27+17</f>
        <v>44530</v>
      </c>
      <c r="R27" s="81">
        <f>J27+16</f>
        <v>44529</v>
      </c>
      <c r="S27" s="81">
        <f>J27+26</f>
        <v>44539</v>
      </c>
    </row>
    <row r="28" spans="1:19" ht="20.25" customHeight="1">
      <c r="A28" s="23" t="s">
        <v>100</v>
      </c>
      <c r="B28" s="23" t="s">
        <v>143</v>
      </c>
      <c r="C28" s="24">
        <f>C24+14</f>
        <v>44514</v>
      </c>
      <c r="D28" s="24">
        <f>D24+14</f>
        <v>44514</v>
      </c>
      <c r="E28" s="24"/>
      <c r="F28" s="25">
        <f>D28+5</f>
        <v>44519</v>
      </c>
      <c r="G28" s="25" t="s">
        <v>633</v>
      </c>
      <c r="H28" s="74" t="s">
        <v>663</v>
      </c>
      <c r="I28" s="74" t="s">
        <v>664</v>
      </c>
      <c r="J28" s="25">
        <f>J26+4</f>
        <v>44522</v>
      </c>
      <c r="K28" s="80">
        <f>J28+22</f>
        <v>44544</v>
      </c>
      <c r="L28" s="80">
        <f>J28+20</f>
        <v>44542</v>
      </c>
      <c r="M28" s="80">
        <f>L28+7</f>
        <v>44549</v>
      </c>
      <c r="N28" s="80">
        <f>J28+23</f>
        <v>44545</v>
      </c>
      <c r="O28" s="80"/>
      <c r="P28" s="80"/>
      <c r="Q28" s="80"/>
      <c r="R28" s="80"/>
      <c r="S28" s="80"/>
    </row>
    <row r="29" spans="1:19" ht="20.25" customHeight="1">
      <c r="A29" s="28" t="s">
        <v>100</v>
      </c>
      <c r="B29" s="28" t="s">
        <v>143</v>
      </c>
      <c r="C29" s="29"/>
      <c r="D29" s="29"/>
      <c r="E29" s="29">
        <f>E27+7</f>
        <v>44515</v>
      </c>
      <c r="F29" s="30">
        <f>E29+4</f>
        <v>44519</v>
      </c>
      <c r="G29" s="75" t="s">
        <v>636</v>
      </c>
      <c r="H29" s="79" t="s">
        <v>647</v>
      </c>
      <c r="I29" s="84" t="s">
        <v>665</v>
      </c>
      <c r="J29" s="75">
        <f>J27+12</f>
        <v>44525</v>
      </c>
      <c r="K29" s="81"/>
      <c r="L29" s="81"/>
      <c r="M29" s="81"/>
      <c r="N29" s="81"/>
      <c r="O29" s="81">
        <f>J29+14</f>
        <v>44539</v>
      </c>
      <c r="P29" s="81">
        <f>J29+11</f>
        <v>44536</v>
      </c>
      <c r="Q29" s="81">
        <f>J29+17</f>
        <v>44542</v>
      </c>
      <c r="R29" s="81">
        <f>J29+16</f>
        <v>44541</v>
      </c>
      <c r="S29" s="81">
        <f>J29+26</f>
        <v>44551</v>
      </c>
    </row>
    <row r="30" spans="1:19" ht="20.25" customHeight="1">
      <c r="A30" s="23" t="s">
        <v>100</v>
      </c>
      <c r="B30" s="23" t="s">
        <v>101</v>
      </c>
      <c r="C30" s="24">
        <f>C26+14</f>
        <v>44521</v>
      </c>
      <c r="D30" s="24">
        <f>D26+14</f>
        <v>44521</v>
      </c>
      <c r="E30" s="24"/>
      <c r="F30" s="25">
        <f>D30+5</f>
        <v>44526</v>
      </c>
      <c r="G30" s="25" t="s">
        <v>633</v>
      </c>
      <c r="H30" s="74" t="s">
        <v>666</v>
      </c>
      <c r="I30" s="74" t="s">
        <v>667</v>
      </c>
      <c r="J30" s="25">
        <f>J28+5</f>
        <v>44527</v>
      </c>
      <c r="K30" s="80">
        <f>J30+22</f>
        <v>44549</v>
      </c>
      <c r="L30" s="80">
        <f>J30+20</f>
        <v>44547</v>
      </c>
      <c r="M30" s="80">
        <f>L30+7</f>
        <v>44554</v>
      </c>
      <c r="N30" s="80">
        <f>J30+23</f>
        <v>44550</v>
      </c>
      <c r="O30" s="80"/>
      <c r="P30" s="80"/>
      <c r="Q30" s="80"/>
      <c r="R30" s="80"/>
      <c r="S30" s="80"/>
    </row>
    <row r="31" spans="1:19" ht="20.25" customHeight="1">
      <c r="A31" s="28" t="s">
        <v>100</v>
      </c>
      <c r="B31" s="28" t="s">
        <v>101</v>
      </c>
      <c r="C31" s="29"/>
      <c r="D31" s="29"/>
      <c r="E31" s="29">
        <f>E29+7</f>
        <v>44522</v>
      </c>
      <c r="F31" s="30">
        <f>E31+4</f>
        <v>44526</v>
      </c>
      <c r="G31" s="75" t="s">
        <v>636</v>
      </c>
      <c r="H31" s="78" t="s">
        <v>651</v>
      </c>
      <c r="I31" s="77" t="s">
        <v>668</v>
      </c>
      <c r="J31" s="75">
        <f>J29+2</f>
        <v>44527</v>
      </c>
      <c r="K31" s="81"/>
      <c r="L31" s="81"/>
      <c r="M31" s="81"/>
      <c r="N31" s="81"/>
      <c r="O31" s="81">
        <f>J31+14</f>
        <v>44541</v>
      </c>
      <c r="P31" s="81">
        <f>J31+11</f>
        <v>44538</v>
      </c>
      <c r="Q31" s="81">
        <f>J31+17</f>
        <v>44544</v>
      </c>
      <c r="R31" s="81">
        <f>J31+16</f>
        <v>44543</v>
      </c>
      <c r="S31" s="81">
        <f>J31+26</f>
        <v>44553</v>
      </c>
    </row>
    <row r="32" spans="1:19" ht="15.75">
      <c r="A32" s="37" t="s">
        <v>4</v>
      </c>
      <c r="B32" s="38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5.75">
      <c r="A33" s="40" t="s">
        <v>226</v>
      </c>
      <c r="B33" s="41"/>
      <c r="C33" s="41"/>
      <c r="D33" s="41"/>
      <c r="E33" s="41"/>
      <c r="F33" s="42"/>
      <c r="G33" s="42"/>
      <c r="H33" s="42"/>
      <c r="I33" s="42"/>
      <c r="J33" s="55"/>
      <c r="K33" s="85"/>
      <c r="L33" s="85"/>
      <c r="M33" s="56" t="s">
        <v>8</v>
      </c>
      <c r="N33" s="55"/>
      <c r="O33" s="85"/>
      <c r="P33" s="55"/>
      <c r="Q33" s="55"/>
      <c r="R33" s="55"/>
      <c r="S33" s="55"/>
    </row>
    <row r="34" spans="1:19" ht="15.75">
      <c r="A34" s="43" t="s">
        <v>148</v>
      </c>
      <c r="B34" s="40"/>
      <c r="C34" s="40"/>
      <c r="D34" s="40"/>
      <c r="E34" s="40"/>
      <c r="F34" s="42"/>
      <c r="G34" s="42"/>
      <c r="H34" s="42"/>
      <c r="I34" s="42"/>
      <c r="J34" s="57"/>
      <c r="K34" s="86"/>
      <c r="L34" s="86"/>
      <c r="M34" s="56" t="s">
        <v>10</v>
      </c>
      <c r="N34" s="57"/>
      <c r="O34" s="86"/>
      <c r="P34" s="57"/>
      <c r="Q34" s="57"/>
      <c r="R34" s="57"/>
      <c r="S34" s="57"/>
    </row>
    <row r="35" spans="1:19" ht="15.75">
      <c r="A35" s="44"/>
      <c r="B35" s="42"/>
      <c r="C35" s="42"/>
      <c r="D35" s="45"/>
      <c r="E35" s="45"/>
      <c r="F35" s="45"/>
      <c r="G35" s="45"/>
      <c r="H35" s="45"/>
      <c r="I35" s="45"/>
      <c r="J35" s="59"/>
      <c r="K35" s="86"/>
      <c r="L35" s="86"/>
      <c r="M35" s="56" t="s">
        <v>12</v>
      </c>
      <c r="N35" s="59"/>
      <c r="O35" s="86"/>
      <c r="P35" s="59"/>
      <c r="Q35" s="59"/>
      <c r="R35" s="59"/>
      <c r="S35" s="59"/>
    </row>
    <row r="36" spans="1:19" ht="15.75">
      <c r="A36" s="46"/>
      <c r="B36" s="42"/>
      <c r="C36" s="42"/>
      <c r="D36" s="45"/>
      <c r="E36" s="45"/>
      <c r="F36" s="45"/>
      <c r="G36" s="45"/>
      <c r="H36" s="45"/>
      <c r="I36" s="45"/>
      <c r="J36" s="60"/>
      <c r="K36" s="86"/>
      <c r="L36" s="86"/>
      <c r="M36" s="56" t="s">
        <v>14</v>
      </c>
      <c r="N36" s="60"/>
      <c r="O36" s="86"/>
      <c r="P36" s="60"/>
      <c r="Q36" s="60"/>
      <c r="R36" s="60"/>
      <c r="S36" s="60"/>
    </row>
    <row r="37" spans="1:19" ht="15.75">
      <c r="A37" s="47"/>
      <c r="B37" s="42"/>
      <c r="C37" s="42"/>
      <c r="D37" s="42"/>
      <c r="E37" s="42"/>
      <c r="F37" s="42"/>
      <c r="G37" s="42"/>
      <c r="H37" s="42"/>
      <c r="I37" s="42"/>
      <c r="J37" s="61"/>
      <c r="K37" s="86"/>
      <c r="L37" s="86"/>
      <c r="M37" s="286" t="s">
        <v>16</v>
      </c>
      <c r="N37" s="61"/>
      <c r="O37" s="86"/>
      <c r="P37" s="61"/>
      <c r="Q37" s="61"/>
      <c r="R37" s="61"/>
      <c r="S37" s="61"/>
    </row>
    <row r="38" spans="1:19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86"/>
      <c r="L38" s="58"/>
      <c r="M38" s="56" t="s">
        <v>18</v>
      </c>
      <c r="N38" s="42"/>
      <c r="O38" s="86"/>
      <c r="P38" s="42"/>
      <c r="Q38" s="42"/>
      <c r="R38" s="42"/>
      <c r="S38" s="42"/>
    </row>
    <row r="39" spans="1:19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</sheetData>
  <sheetProtection/>
  <mergeCells count="6">
    <mergeCell ref="I6:I7"/>
    <mergeCell ref="A6:A7"/>
    <mergeCell ref="B6:B7"/>
    <mergeCell ref="C6:C7"/>
    <mergeCell ref="G6:G7"/>
    <mergeCell ref="H6:H7"/>
  </mergeCells>
  <conditionalFormatting sqref="I9">
    <cfRule type="expression" priority="21" dxfId="0">
      <formula>OCEANIA!#REF!="ONE"</formula>
    </cfRule>
  </conditionalFormatting>
  <conditionalFormatting sqref="H10:I10">
    <cfRule type="expression" priority="4" dxfId="0">
      <formula>OCEANIA!#REF!="ONE"</formula>
    </cfRule>
  </conditionalFormatting>
  <conditionalFormatting sqref="H13">
    <cfRule type="expression" priority="19" dxfId="0">
      <formula>OCEANIA!#REF!="ONE"</formula>
    </cfRule>
  </conditionalFormatting>
  <conditionalFormatting sqref="I13">
    <cfRule type="expression" priority="20" dxfId="0">
      <formula>OCEANIA!#REF!="ONE"</formula>
    </cfRule>
  </conditionalFormatting>
  <conditionalFormatting sqref="H15">
    <cfRule type="expression" priority="9" dxfId="0">
      <formula>OCEANIA!#REF!="ONE"</formula>
    </cfRule>
  </conditionalFormatting>
  <conditionalFormatting sqref="I15">
    <cfRule type="expression" priority="10" dxfId="0">
      <formula>OCEANIA!#REF!="ONE"</formula>
    </cfRule>
  </conditionalFormatting>
  <conditionalFormatting sqref="H16:I16">
    <cfRule type="expression" priority="3" dxfId="0">
      <formula>OCEANIA!#REF!="ONE"</formula>
    </cfRule>
  </conditionalFormatting>
  <conditionalFormatting sqref="H17">
    <cfRule type="expression" priority="1" dxfId="0">
      <formula>OCEANIA!#REF!="ONE"</formula>
    </cfRule>
  </conditionalFormatting>
  <conditionalFormatting sqref="I17">
    <cfRule type="expression" priority="2" dxfId="0">
      <formula>OCEANIA!#REF!="ONE"</formula>
    </cfRule>
  </conditionalFormatting>
  <conditionalFormatting sqref="H19:I19">
    <cfRule type="expression" priority="7" dxfId="0">
      <formula>OCEANIA!#REF!="ONE"</formula>
    </cfRule>
  </conditionalFormatting>
  <conditionalFormatting sqref="H20:I20">
    <cfRule type="expression" priority="11" dxfId="0">
      <formula>OCEANIA!#REF!="ONE"</formula>
    </cfRule>
  </conditionalFormatting>
  <conditionalFormatting sqref="H21:I21">
    <cfRule type="expression" priority="6" dxfId="0">
      <formula>OCEANIA!#REF!="ONE"</formula>
    </cfRule>
  </conditionalFormatting>
  <conditionalFormatting sqref="H25:I25">
    <cfRule type="expression" priority="18" dxfId="0">
      <formula>OCEANIA!#REF!="ONE"</formula>
    </cfRule>
  </conditionalFormatting>
  <conditionalFormatting sqref="H27:I27">
    <cfRule type="expression" priority="17" dxfId="0">
      <formula>OCEANIA!#REF!="ONE"</formula>
    </cfRule>
  </conditionalFormatting>
  <conditionalFormatting sqref="H29:I29">
    <cfRule type="expression" priority="16" dxfId="0">
      <formula>OCEANIA!#REF!="ONE"</formula>
    </cfRule>
  </conditionalFormatting>
  <conditionalFormatting sqref="H31:I31">
    <cfRule type="expression" priority="14" dxfId="0">
      <formula>OCEANIA!#REF!="ONE"</formula>
    </cfRule>
  </conditionalFormatting>
  <conditionalFormatting sqref="H8:I8 H9 H11:I12 H14:I14 H18:I18 H22:I24 H26:I26 H28:I28 H30:I30">
    <cfRule type="expression" priority="24" dxfId="0">
      <formula>OCEANIA!#REF!="ONE"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D3D1"/>
  </sheetPr>
  <dimension ref="A1:L36"/>
  <sheetViews>
    <sheetView view="pageBreakPreview" zoomScale="70" zoomScaleNormal="8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D2" sqref="D2"/>
    </sheetView>
  </sheetViews>
  <sheetFormatPr defaultColWidth="12.57421875" defaultRowHeight="12.75"/>
  <cols>
    <col min="1" max="1" width="22.7109375" style="2" customWidth="1"/>
    <col min="2" max="2" width="13.140625" style="2" customWidth="1"/>
    <col min="3" max="3" width="15.00390625" style="2" customWidth="1"/>
    <col min="4" max="4" width="14.8515625" style="2" customWidth="1"/>
    <col min="5" max="5" width="16.28125" style="2" customWidth="1"/>
    <col min="6" max="6" width="7.00390625" style="2" customWidth="1"/>
    <col min="7" max="7" width="27.140625" style="2" customWidth="1"/>
    <col min="8" max="8" width="14.57421875" style="2" customWidth="1"/>
    <col min="9" max="9" width="16.57421875" style="2" customWidth="1"/>
    <col min="10" max="10" width="23.421875" style="2" customWidth="1"/>
    <col min="11" max="11" width="22.00390625" style="2" customWidth="1"/>
    <col min="12" max="12" width="21.00390625" style="2" customWidth="1"/>
    <col min="13" max="252" width="8.8515625" style="2" customWidth="1"/>
    <col min="253" max="253" width="10.421875" style="2" customWidth="1"/>
    <col min="254" max="254" width="26.57421875" style="2" customWidth="1"/>
    <col min="255" max="16384" width="12.57421875" style="2" customWidth="1"/>
  </cols>
  <sheetData>
    <row r="1" ht="33">
      <c r="D1" s="7"/>
    </row>
    <row r="2" spans="4:7" ht="33">
      <c r="D2" s="287" t="s">
        <v>736</v>
      </c>
      <c r="G2" s="278"/>
    </row>
    <row r="4" spans="1:12" s="1" customFormat="1" ht="20.25" customHeight="1">
      <c r="A4" s="293" t="s">
        <v>27</v>
      </c>
      <c r="B4" s="293" t="s">
        <v>29</v>
      </c>
      <c r="C4" s="12" t="s">
        <v>30</v>
      </c>
      <c r="D4" s="12" t="s">
        <v>30</v>
      </c>
      <c r="E4" s="12" t="s">
        <v>31</v>
      </c>
      <c r="F4" s="298" t="s">
        <v>88</v>
      </c>
      <c r="G4" s="295" t="s">
        <v>32</v>
      </c>
      <c r="H4" s="293" t="s">
        <v>89</v>
      </c>
      <c r="I4" s="11" t="s">
        <v>30</v>
      </c>
      <c r="J4" s="48" t="s">
        <v>90</v>
      </c>
      <c r="K4" s="48" t="s">
        <v>91</v>
      </c>
      <c r="L4" s="49" t="s">
        <v>92</v>
      </c>
    </row>
    <row r="5" spans="1:12" s="1" customFormat="1" ht="20.25" customHeight="1">
      <c r="A5" s="297"/>
      <c r="B5" s="297"/>
      <c r="C5" s="14" t="s">
        <v>36</v>
      </c>
      <c r="D5" s="14" t="s">
        <v>93</v>
      </c>
      <c r="E5" s="14" t="s">
        <v>94</v>
      </c>
      <c r="F5" s="299"/>
      <c r="G5" s="296"/>
      <c r="H5" s="297"/>
      <c r="I5" s="13" t="s">
        <v>94</v>
      </c>
      <c r="J5" s="48" t="s">
        <v>95</v>
      </c>
      <c r="K5" s="48" t="s">
        <v>96</v>
      </c>
      <c r="L5" s="49" t="s">
        <v>97</v>
      </c>
    </row>
    <row r="6" spans="1:12" ht="20.25" customHeight="1">
      <c r="A6" s="15"/>
      <c r="B6" s="16"/>
      <c r="C6" s="17" t="s">
        <v>98</v>
      </c>
      <c r="D6" s="17" t="s">
        <v>99</v>
      </c>
      <c r="E6" s="18"/>
      <c r="F6" s="18"/>
      <c r="G6" s="18"/>
      <c r="H6" s="18"/>
      <c r="I6" s="18"/>
      <c r="J6" s="18"/>
      <c r="K6" s="18"/>
      <c r="L6" s="18"/>
    </row>
    <row r="7" spans="1:12" ht="20.25" customHeight="1">
      <c r="A7" s="23" t="s">
        <v>100</v>
      </c>
      <c r="B7" s="23" t="s">
        <v>101</v>
      </c>
      <c r="C7" s="24">
        <v>44449</v>
      </c>
      <c r="D7" s="24"/>
      <c r="E7" s="25">
        <f>C7+4</f>
        <v>44453</v>
      </c>
      <c r="F7" s="25" t="s">
        <v>102</v>
      </c>
      <c r="G7" s="256" t="s">
        <v>103</v>
      </c>
      <c r="H7" s="256" t="s">
        <v>104</v>
      </c>
      <c r="I7" s="111">
        <v>44458</v>
      </c>
      <c r="J7" s="111"/>
      <c r="K7" s="111">
        <f>I7+21</f>
        <v>44479</v>
      </c>
      <c r="L7" s="111"/>
    </row>
    <row r="8" spans="1:12" ht="20.25" customHeight="1">
      <c r="A8" s="28" t="s">
        <v>100</v>
      </c>
      <c r="B8" s="28" t="s">
        <v>101</v>
      </c>
      <c r="C8" s="29"/>
      <c r="D8" s="29">
        <v>44450</v>
      </c>
      <c r="E8" s="30">
        <f>D8+3</f>
        <v>44453</v>
      </c>
      <c r="F8" s="29" t="s">
        <v>105</v>
      </c>
      <c r="G8" s="257" t="s">
        <v>106</v>
      </c>
      <c r="H8" s="99" t="s">
        <v>107</v>
      </c>
      <c r="I8" s="258">
        <v>44456</v>
      </c>
      <c r="J8" s="131">
        <f>I8+26</f>
        <v>44482</v>
      </c>
      <c r="K8" s="131"/>
      <c r="L8" s="131">
        <f>J8+7</f>
        <v>44489</v>
      </c>
    </row>
    <row r="9" spans="1:12" ht="20.25" customHeight="1">
      <c r="A9" s="33" t="s">
        <v>108</v>
      </c>
      <c r="B9" s="33" t="s">
        <v>109</v>
      </c>
      <c r="C9" s="24">
        <v>44454</v>
      </c>
      <c r="D9" s="24"/>
      <c r="E9" s="25">
        <f>C9+4</f>
        <v>44458</v>
      </c>
      <c r="F9" s="25" t="s">
        <v>102</v>
      </c>
      <c r="G9" s="25" t="s">
        <v>110</v>
      </c>
      <c r="H9" s="111" t="s">
        <v>111</v>
      </c>
      <c r="I9" s="111">
        <f>I7+7</f>
        <v>44465</v>
      </c>
      <c r="J9" s="111"/>
      <c r="K9" s="111">
        <f>I9+21</f>
        <v>44486</v>
      </c>
      <c r="L9" s="229"/>
    </row>
    <row r="10" spans="1:12" ht="20.25" customHeight="1">
      <c r="A10" s="28" t="s">
        <v>108</v>
      </c>
      <c r="B10" s="28" t="s">
        <v>109</v>
      </c>
      <c r="C10" s="29"/>
      <c r="D10" s="29">
        <f>C9+1</f>
        <v>44455</v>
      </c>
      <c r="E10" s="30">
        <f>D10+3</f>
        <v>44458</v>
      </c>
      <c r="F10" s="135" t="s">
        <v>105</v>
      </c>
      <c r="G10" s="225" t="s">
        <v>112</v>
      </c>
      <c r="H10" s="228" t="s">
        <v>113</v>
      </c>
      <c r="I10" s="132">
        <v>44463</v>
      </c>
      <c r="J10" s="131">
        <f>I10+26</f>
        <v>44489</v>
      </c>
      <c r="K10" s="131"/>
      <c r="L10" s="131">
        <f>J10+7</f>
        <v>44496</v>
      </c>
    </row>
    <row r="11" spans="1:12" ht="20.25" customHeight="1">
      <c r="A11" s="33" t="s">
        <v>114</v>
      </c>
      <c r="B11" s="33" t="s">
        <v>115</v>
      </c>
      <c r="C11" s="24">
        <v>44459</v>
      </c>
      <c r="D11" s="24"/>
      <c r="E11" s="25">
        <f>C11+4</f>
        <v>44463</v>
      </c>
      <c r="F11" s="111" t="s">
        <v>102</v>
      </c>
      <c r="G11" s="25" t="s">
        <v>110</v>
      </c>
      <c r="H11" s="111" t="s">
        <v>111</v>
      </c>
      <c r="I11" s="111">
        <f>I9+0</f>
        <v>44465</v>
      </c>
      <c r="J11" s="111"/>
      <c r="K11" s="111">
        <f>I11+21</f>
        <v>44486</v>
      </c>
      <c r="L11" s="229"/>
    </row>
    <row r="12" spans="1:12" ht="20.25" customHeight="1">
      <c r="A12" s="28" t="s">
        <v>114</v>
      </c>
      <c r="B12" s="28" t="s">
        <v>115</v>
      </c>
      <c r="C12" s="29"/>
      <c r="D12" s="29">
        <f>C11+1</f>
        <v>44460</v>
      </c>
      <c r="E12" s="30">
        <f>D12+3</f>
        <v>44463</v>
      </c>
      <c r="F12" s="135" t="s">
        <v>105</v>
      </c>
      <c r="G12" s="225" t="s">
        <v>116</v>
      </c>
      <c r="H12" s="228" t="s">
        <v>117</v>
      </c>
      <c r="I12" s="132">
        <f>I8+12</f>
        <v>44468</v>
      </c>
      <c r="J12" s="131">
        <f>I12+25</f>
        <v>44493</v>
      </c>
      <c r="K12" s="132"/>
      <c r="L12" s="132">
        <f>J12+7</f>
        <v>44500</v>
      </c>
    </row>
    <row r="13" spans="1:12" ht="20.25" customHeight="1">
      <c r="A13" s="23" t="s">
        <v>100</v>
      </c>
      <c r="B13" s="33" t="s">
        <v>118</v>
      </c>
      <c r="C13" s="24">
        <v>44471</v>
      </c>
      <c r="D13" s="24"/>
      <c r="E13" s="25">
        <f>C13+4</f>
        <v>44475</v>
      </c>
      <c r="F13" s="111" t="s">
        <v>102</v>
      </c>
      <c r="G13" s="111" t="s">
        <v>119</v>
      </c>
      <c r="H13" s="111" t="s">
        <v>120</v>
      </c>
      <c r="I13" s="111">
        <v>44482</v>
      </c>
      <c r="J13" s="111"/>
      <c r="K13" s="111">
        <f>I13+21</f>
        <v>44503</v>
      </c>
      <c r="L13" s="229"/>
    </row>
    <row r="14" spans="1:12" ht="20.25" customHeight="1">
      <c r="A14" s="28" t="s">
        <v>100</v>
      </c>
      <c r="B14" s="28" t="s">
        <v>118</v>
      </c>
      <c r="C14" s="29"/>
      <c r="D14" s="29">
        <f>C13+1</f>
        <v>44472</v>
      </c>
      <c r="E14" s="30">
        <f>D14+3</f>
        <v>44475</v>
      </c>
      <c r="F14" s="135" t="s">
        <v>105</v>
      </c>
      <c r="G14" s="225" t="s">
        <v>121</v>
      </c>
      <c r="H14" s="228" t="s">
        <v>122</v>
      </c>
      <c r="I14" s="132">
        <f>I12+11</f>
        <v>44479</v>
      </c>
      <c r="J14" s="131">
        <f>I14+26</f>
        <v>44505</v>
      </c>
      <c r="K14" s="131"/>
      <c r="L14" s="131">
        <f>J14+7</f>
        <v>44512</v>
      </c>
    </row>
    <row r="15" spans="1:12" ht="20.25" customHeight="1">
      <c r="A15" s="23" t="s">
        <v>108</v>
      </c>
      <c r="B15" s="23" t="s">
        <v>123</v>
      </c>
      <c r="C15" s="24">
        <v>44474</v>
      </c>
      <c r="D15" s="24"/>
      <c r="E15" s="25">
        <f>C15+4</f>
        <v>44478</v>
      </c>
      <c r="F15" s="111" t="s">
        <v>102</v>
      </c>
      <c r="G15" s="111" t="s">
        <v>119</v>
      </c>
      <c r="H15" s="111" t="s">
        <v>120</v>
      </c>
      <c r="I15" s="111">
        <v>44482</v>
      </c>
      <c r="J15" s="111"/>
      <c r="K15" s="111">
        <f>I15+22</f>
        <v>44504</v>
      </c>
      <c r="L15" s="229"/>
    </row>
    <row r="16" spans="1:12" ht="20.25" customHeight="1">
      <c r="A16" s="28" t="s">
        <v>108</v>
      </c>
      <c r="B16" s="28" t="s">
        <v>123</v>
      </c>
      <c r="C16" s="29"/>
      <c r="D16" s="29">
        <f>C15+1</f>
        <v>44475</v>
      </c>
      <c r="E16" s="30">
        <f>D16+3</f>
        <v>44478</v>
      </c>
      <c r="F16" s="135" t="s">
        <v>105</v>
      </c>
      <c r="G16" s="225" t="s">
        <v>124</v>
      </c>
      <c r="H16" s="180" t="s">
        <v>125</v>
      </c>
      <c r="I16" s="132">
        <f>I14+8</f>
        <v>44487</v>
      </c>
      <c r="J16" s="131">
        <f>I16+25</f>
        <v>44512</v>
      </c>
      <c r="K16" s="132"/>
      <c r="L16" s="132">
        <f>J16+7</f>
        <v>44519</v>
      </c>
    </row>
    <row r="17" spans="1:12" ht="20.25" customHeight="1">
      <c r="A17" s="23" t="s">
        <v>114</v>
      </c>
      <c r="B17" s="33" t="s">
        <v>126</v>
      </c>
      <c r="C17" s="24">
        <v>44479</v>
      </c>
      <c r="D17" s="24"/>
      <c r="E17" s="25">
        <f>C17+4</f>
        <v>44483</v>
      </c>
      <c r="F17" s="111" t="s">
        <v>102</v>
      </c>
      <c r="G17" s="111" t="s">
        <v>127</v>
      </c>
      <c r="H17" s="111" t="s">
        <v>128</v>
      </c>
      <c r="I17" s="111">
        <v>44485</v>
      </c>
      <c r="J17" s="111"/>
      <c r="K17" s="111">
        <f>I17+22</f>
        <v>44507</v>
      </c>
      <c r="L17" s="229"/>
    </row>
    <row r="18" spans="1:12" ht="20.25" customHeight="1">
      <c r="A18" s="28" t="s">
        <v>114</v>
      </c>
      <c r="B18" s="28" t="s">
        <v>126</v>
      </c>
      <c r="C18" s="29"/>
      <c r="D18" s="29">
        <f>C17+1</f>
        <v>44480</v>
      </c>
      <c r="E18" s="30">
        <f>D18+3</f>
        <v>44483</v>
      </c>
      <c r="F18" s="135" t="s">
        <v>105</v>
      </c>
      <c r="G18" s="225" t="s">
        <v>124</v>
      </c>
      <c r="H18" s="180" t="s">
        <v>125</v>
      </c>
      <c r="I18" s="132">
        <f>I16+0</f>
        <v>44487</v>
      </c>
      <c r="J18" s="131">
        <f>I18+25</f>
        <v>44512</v>
      </c>
      <c r="K18" s="132"/>
      <c r="L18" s="132">
        <f>J18+7</f>
        <v>44519</v>
      </c>
    </row>
    <row r="19" spans="1:12" ht="20.25" customHeight="1">
      <c r="A19" s="23" t="s">
        <v>100</v>
      </c>
      <c r="B19" s="33" t="s">
        <v>129</v>
      </c>
      <c r="C19" s="24">
        <v>44489</v>
      </c>
      <c r="D19" s="24"/>
      <c r="E19" s="25">
        <f>C19+4</f>
        <v>44493</v>
      </c>
      <c r="F19" s="111" t="s">
        <v>102</v>
      </c>
      <c r="G19" s="111" t="s">
        <v>130</v>
      </c>
      <c r="H19" s="111" t="s">
        <v>131</v>
      </c>
      <c r="I19" s="111">
        <v>44501</v>
      </c>
      <c r="J19" s="111"/>
      <c r="K19" s="111">
        <f>I19+21</f>
        <v>44522</v>
      </c>
      <c r="L19" s="229"/>
    </row>
    <row r="20" spans="1:12" ht="20.25" customHeight="1">
      <c r="A20" s="28" t="s">
        <v>100</v>
      </c>
      <c r="B20" s="28" t="s">
        <v>129</v>
      </c>
      <c r="C20" s="29"/>
      <c r="D20" s="29">
        <f>C19+1</f>
        <v>44490</v>
      </c>
      <c r="E20" s="30">
        <f>D20+3</f>
        <v>44493</v>
      </c>
      <c r="F20" s="135" t="s">
        <v>105</v>
      </c>
      <c r="G20" s="226" t="s">
        <v>132</v>
      </c>
      <c r="H20" s="228" t="s">
        <v>133</v>
      </c>
      <c r="I20" s="132">
        <f>I18+9</f>
        <v>44496</v>
      </c>
      <c r="J20" s="131">
        <f>I20+25</f>
        <v>44521</v>
      </c>
      <c r="K20" s="132"/>
      <c r="L20" s="132">
        <f>J20+7</f>
        <v>44528</v>
      </c>
    </row>
    <row r="21" spans="1:12" ht="20.25" customHeight="1">
      <c r="A21" s="23" t="s">
        <v>108</v>
      </c>
      <c r="B21" s="35" t="s">
        <v>134</v>
      </c>
      <c r="C21" s="24">
        <v>44493</v>
      </c>
      <c r="D21" s="24"/>
      <c r="E21" s="25">
        <f>C21+4</f>
        <v>44497</v>
      </c>
      <c r="F21" s="111" t="s">
        <v>102</v>
      </c>
      <c r="G21" s="111" t="s">
        <v>130</v>
      </c>
      <c r="H21" s="111" t="s">
        <v>131</v>
      </c>
      <c r="I21" s="111">
        <v>44501</v>
      </c>
      <c r="J21" s="111"/>
      <c r="K21" s="111">
        <f>I21+22</f>
        <v>44523</v>
      </c>
      <c r="L21" s="229"/>
    </row>
    <row r="22" spans="1:12" ht="20.25" customHeight="1">
      <c r="A22" s="28" t="s">
        <v>108</v>
      </c>
      <c r="B22" s="28" t="s">
        <v>134</v>
      </c>
      <c r="C22" s="29"/>
      <c r="D22" s="29">
        <f>C21+1</f>
        <v>44494</v>
      </c>
      <c r="E22" s="30">
        <f>D22+3</f>
        <v>44497</v>
      </c>
      <c r="F22" s="135" t="s">
        <v>105</v>
      </c>
      <c r="G22" s="225" t="s">
        <v>135</v>
      </c>
      <c r="H22" s="228" t="s">
        <v>136</v>
      </c>
      <c r="I22" s="132">
        <f>I20+11</f>
        <v>44507</v>
      </c>
      <c r="J22" s="131">
        <f>I22+25</f>
        <v>44532</v>
      </c>
      <c r="K22" s="132"/>
      <c r="L22" s="132">
        <f>J22+7</f>
        <v>44539</v>
      </c>
    </row>
    <row r="23" spans="1:12" ht="20.25" customHeight="1">
      <c r="A23" s="23" t="s">
        <v>114</v>
      </c>
      <c r="B23" s="36" t="s">
        <v>137</v>
      </c>
      <c r="C23" s="24">
        <v>44500</v>
      </c>
      <c r="D23" s="24"/>
      <c r="E23" s="25">
        <f>C23+4</f>
        <v>44504</v>
      </c>
      <c r="F23" s="111" t="s">
        <v>102</v>
      </c>
      <c r="G23" s="111" t="s">
        <v>138</v>
      </c>
      <c r="H23" s="111" t="s">
        <v>139</v>
      </c>
      <c r="I23" s="111">
        <v>44514</v>
      </c>
      <c r="J23" s="111"/>
      <c r="K23" s="111"/>
      <c r="L23" s="229"/>
    </row>
    <row r="24" spans="1:12" ht="20.25" customHeight="1">
      <c r="A24" s="28" t="s">
        <v>114</v>
      </c>
      <c r="B24" s="28" t="s">
        <v>137</v>
      </c>
      <c r="C24" s="29"/>
      <c r="D24" s="29">
        <f>C23+1</f>
        <v>44501</v>
      </c>
      <c r="E24" s="30">
        <f>D24+3</f>
        <v>44504</v>
      </c>
      <c r="F24" s="135" t="s">
        <v>105</v>
      </c>
      <c r="G24" s="225" t="s">
        <v>135</v>
      </c>
      <c r="H24" s="228" t="s">
        <v>136</v>
      </c>
      <c r="I24" s="132">
        <f>I22+0</f>
        <v>44507</v>
      </c>
      <c r="J24" s="131">
        <f>I24+25</f>
        <v>44532</v>
      </c>
      <c r="K24" s="132"/>
      <c r="L24" s="132">
        <f>J24+7</f>
        <v>44539</v>
      </c>
    </row>
    <row r="25" spans="1:12" ht="20.25" customHeight="1">
      <c r="A25" s="23" t="s">
        <v>100</v>
      </c>
      <c r="B25" s="36" t="s">
        <v>140</v>
      </c>
      <c r="C25" s="24">
        <f>C21+14</f>
        <v>44507</v>
      </c>
      <c r="D25" s="24"/>
      <c r="E25" s="25">
        <f>C25+4</f>
        <v>44511</v>
      </c>
      <c r="F25" s="111" t="s">
        <v>102</v>
      </c>
      <c r="G25" s="111" t="s">
        <v>138</v>
      </c>
      <c r="H25" s="111" t="s">
        <v>139</v>
      </c>
      <c r="I25" s="111">
        <v>44514</v>
      </c>
      <c r="J25" s="111"/>
      <c r="K25" s="111">
        <f>I25+22</f>
        <v>44536</v>
      </c>
      <c r="L25" s="229"/>
    </row>
    <row r="26" spans="1:12" ht="20.25" customHeight="1">
      <c r="A26" s="28" t="s">
        <v>100</v>
      </c>
      <c r="B26" s="28" t="s">
        <v>140</v>
      </c>
      <c r="C26" s="29"/>
      <c r="D26" s="29">
        <f>C25+1</f>
        <v>44508</v>
      </c>
      <c r="E26" s="30">
        <f>D26+3</f>
        <v>44511</v>
      </c>
      <c r="F26" s="135" t="s">
        <v>105</v>
      </c>
      <c r="G26" s="225" t="s">
        <v>141</v>
      </c>
      <c r="H26" s="228" t="s">
        <v>142</v>
      </c>
      <c r="I26" s="132">
        <f>I24+6</f>
        <v>44513</v>
      </c>
      <c r="J26" s="131">
        <f>I26+25</f>
        <v>44538</v>
      </c>
      <c r="K26" s="132"/>
      <c r="L26" s="132">
        <f>J26+7</f>
        <v>44545</v>
      </c>
    </row>
    <row r="27" spans="1:12" ht="20.25" customHeight="1">
      <c r="A27" s="23" t="s">
        <v>108</v>
      </c>
      <c r="B27" s="23" t="s">
        <v>143</v>
      </c>
      <c r="C27" s="24">
        <f>C23+14</f>
        <v>44514</v>
      </c>
      <c r="D27" s="24"/>
      <c r="E27" s="25">
        <f>C27+4</f>
        <v>44518</v>
      </c>
      <c r="F27" s="111" t="s">
        <v>102</v>
      </c>
      <c r="G27" s="111" t="s">
        <v>144</v>
      </c>
      <c r="H27" s="111" t="s">
        <v>145</v>
      </c>
      <c r="I27" s="111">
        <v>44520</v>
      </c>
      <c r="J27" s="111"/>
      <c r="K27" s="111">
        <f>I27+22</f>
        <v>44542</v>
      </c>
      <c r="L27" s="229"/>
    </row>
    <row r="28" spans="1:12" ht="20.25" customHeight="1">
      <c r="A28" s="28" t="s">
        <v>108</v>
      </c>
      <c r="B28" s="28" t="s">
        <v>143</v>
      </c>
      <c r="C28" s="29"/>
      <c r="D28" s="29">
        <f>D26+7</f>
        <v>44515</v>
      </c>
      <c r="E28" s="30">
        <f>D28+3</f>
        <v>44518</v>
      </c>
      <c r="F28" s="135" t="s">
        <v>105</v>
      </c>
      <c r="G28" s="225" t="s">
        <v>146</v>
      </c>
      <c r="H28" s="228" t="s">
        <v>147</v>
      </c>
      <c r="I28" s="132">
        <f>I26+4</f>
        <v>44517</v>
      </c>
      <c r="J28" s="131">
        <f>I28+25</f>
        <v>44542</v>
      </c>
      <c r="K28" s="132"/>
      <c r="L28" s="132">
        <f>J28+7</f>
        <v>44549</v>
      </c>
    </row>
    <row r="29" spans="1:12" ht="15.75">
      <c r="A29" s="43" t="s">
        <v>148</v>
      </c>
      <c r="B29" s="40"/>
      <c r="C29" s="40"/>
      <c r="D29" s="40"/>
      <c r="E29" s="42"/>
      <c r="F29" s="42"/>
      <c r="G29" s="42"/>
      <c r="H29" s="42"/>
      <c r="I29" s="58"/>
      <c r="J29" s="57"/>
      <c r="K29" s="57"/>
      <c r="L29" s="57"/>
    </row>
    <row r="30" spans="1:12" ht="15.75">
      <c r="A30" s="44"/>
      <c r="B30" s="42"/>
      <c r="C30" s="45"/>
      <c r="D30" s="45"/>
      <c r="E30" s="45"/>
      <c r="F30" s="45"/>
      <c r="G30" s="45"/>
      <c r="H30" s="45"/>
      <c r="I30" s="56" t="s">
        <v>8</v>
      </c>
      <c r="J30" s="59"/>
      <c r="K30" s="59"/>
      <c r="L30" s="59"/>
    </row>
    <row r="31" spans="1:12" ht="15.75">
      <c r="A31" s="44"/>
      <c r="B31" s="42"/>
      <c r="C31" s="45"/>
      <c r="D31" s="45"/>
      <c r="E31" s="45"/>
      <c r="F31" s="45"/>
      <c r="G31" s="45"/>
      <c r="H31" s="45"/>
      <c r="I31" s="58" t="s">
        <v>10</v>
      </c>
      <c r="J31" s="59"/>
      <c r="K31" s="59"/>
      <c r="L31" s="59"/>
    </row>
    <row r="32" spans="1:12" ht="15.75">
      <c r="A32" s="46"/>
      <c r="B32" s="42"/>
      <c r="C32" s="45"/>
      <c r="D32" s="45"/>
      <c r="E32" s="45"/>
      <c r="F32" s="45"/>
      <c r="G32" s="45"/>
      <c r="H32" s="45"/>
      <c r="I32" s="58" t="s">
        <v>12</v>
      </c>
      <c r="J32" s="60"/>
      <c r="K32" s="60"/>
      <c r="L32" s="60"/>
    </row>
    <row r="33" spans="1:12" ht="15.75">
      <c r="A33" s="47"/>
      <c r="B33" s="42"/>
      <c r="C33" s="42"/>
      <c r="D33" s="42"/>
      <c r="E33" s="42"/>
      <c r="F33" s="42"/>
      <c r="G33" s="42"/>
      <c r="H33" s="42"/>
      <c r="I33" s="58" t="s">
        <v>14</v>
      </c>
      <c r="J33" s="61"/>
      <c r="K33" s="61"/>
      <c r="L33" s="61"/>
    </row>
    <row r="34" spans="1:12" ht="15.75">
      <c r="A34" s="47"/>
      <c r="B34" s="42"/>
      <c r="C34" s="42"/>
      <c r="D34" s="42"/>
      <c r="E34" s="42"/>
      <c r="F34" s="42"/>
      <c r="G34" s="42"/>
      <c r="H34" s="42"/>
      <c r="I34" s="284" t="s">
        <v>16</v>
      </c>
      <c r="J34" s="61"/>
      <c r="K34" s="61"/>
      <c r="L34" s="61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58" t="s">
        <v>18</v>
      </c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</sheetData>
  <sheetProtection/>
  <mergeCells count="5">
    <mergeCell ref="A4:A5"/>
    <mergeCell ref="B4:B5"/>
    <mergeCell ref="F4:F5"/>
    <mergeCell ref="G4:G5"/>
    <mergeCell ref="H4:H5"/>
  </mergeCells>
  <conditionalFormatting sqref="G14:H14">
    <cfRule type="expression" priority="5" dxfId="0">
      <formula>'USWC via SIN'!#REF!="ONE"</formula>
    </cfRule>
  </conditionalFormatting>
  <conditionalFormatting sqref="G16">
    <cfRule type="expression" priority="7" dxfId="0">
      <formula>'USWC via SIN'!#REF!="ONE"</formula>
    </cfRule>
  </conditionalFormatting>
  <conditionalFormatting sqref="H16">
    <cfRule type="expression" priority="11" dxfId="0">
      <formula>'USWC via SIN'!#REF!="ONE"</formula>
    </cfRule>
  </conditionalFormatting>
  <conditionalFormatting sqref="G18">
    <cfRule type="expression" priority="2" dxfId="0">
      <formula>'USWC via SIN'!#REF!="ONE"</formula>
    </cfRule>
  </conditionalFormatting>
  <conditionalFormatting sqref="H18">
    <cfRule type="expression" priority="3" dxfId="0">
      <formula>'USWC via SIN'!#REF!="ONE"</formula>
    </cfRule>
  </conditionalFormatting>
  <conditionalFormatting sqref="G24:H24">
    <cfRule type="expression" priority="1" dxfId="0">
      <formula>'USWC via SIN'!#REF!="ONE"</formula>
    </cfRule>
  </conditionalFormatting>
  <conditionalFormatting sqref="G10:H10 G12:H12">
    <cfRule type="expression" priority="8" dxfId="0">
      <formula>'USWC via SIN'!#REF!="ONE"</formula>
    </cfRule>
  </conditionalFormatting>
  <conditionalFormatting sqref="G20:H20 G22:H22 G26:H26 G28:H28">
    <cfRule type="expression" priority="10" dxfId="0">
      <formula>'USWC via SIN'!#REF!="ONE"</formula>
    </cfRule>
  </conditionalFormatting>
  <printOptions/>
  <pageMargins left="0.7" right="0.7" top="0.75" bottom="0.75" header="0.3" footer="0.3"/>
  <pageSetup fitToHeight="0" fitToWidth="0" horizontalDpi="600" verticalDpi="600" orientation="portrait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2:Q39"/>
  <sheetViews>
    <sheetView view="pageBreakPreview" zoomScale="70" zoomScaleNormal="6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E4" sqref="E4"/>
    </sheetView>
  </sheetViews>
  <sheetFormatPr defaultColWidth="8.8515625" defaultRowHeight="12.75"/>
  <cols>
    <col min="1" max="1" width="24.57421875" style="2" customWidth="1"/>
    <col min="2" max="2" width="13.421875" style="2" customWidth="1"/>
    <col min="3" max="3" width="11.00390625" style="2" hidden="1" customWidth="1"/>
    <col min="4" max="4" width="14.421875" style="2" customWidth="1"/>
    <col min="5" max="5" width="12.8515625" style="2" customWidth="1"/>
    <col min="6" max="6" width="11.8515625" style="2" customWidth="1"/>
    <col min="7" max="7" width="29.7109375" style="2" customWidth="1"/>
    <col min="8" max="8" width="7.421875" style="2" customWidth="1"/>
    <col min="9" max="9" width="14.8515625" style="2" customWidth="1"/>
    <col min="10" max="10" width="11.8515625" style="2" customWidth="1"/>
    <col min="11" max="11" width="15.421875" style="2" customWidth="1"/>
    <col min="12" max="12" width="14.140625" style="2" customWidth="1"/>
    <col min="13" max="13" width="15.8515625" style="2" customWidth="1"/>
    <col min="14" max="14" width="18.140625" style="2" customWidth="1"/>
    <col min="15" max="15" width="13.421875" style="2" customWidth="1"/>
    <col min="16" max="16" width="21.140625" style="2" customWidth="1"/>
    <col min="17" max="16384" width="8.8515625" style="2" customWidth="1"/>
  </cols>
  <sheetData>
    <row r="2" ht="12.75">
      <c r="N2" s="253"/>
    </row>
    <row r="3" spans="1:16" ht="24" customHeight="1">
      <c r="A3" s="3"/>
      <c r="B3" s="4"/>
      <c r="C3" s="4"/>
      <c r="D3" s="4"/>
      <c r="E3" s="4"/>
      <c r="F3" s="5"/>
      <c r="G3" s="5"/>
      <c r="H3" s="5"/>
      <c r="I3" s="10"/>
      <c r="J3" s="10"/>
      <c r="K3" s="10"/>
      <c r="L3" s="10"/>
      <c r="M3" s="10"/>
      <c r="N3" s="10"/>
      <c r="O3" s="10"/>
      <c r="P3" s="10"/>
    </row>
    <row r="4" spans="1:16" ht="24" customHeight="1">
      <c r="A4" s="6"/>
      <c r="B4" s="4"/>
      <c r="C4" s="7" t="s">
        <v>149</v>
      </c>
      <c r="D4" s="7" t="s">
        <v>150</v>
      </c>
      <c r="E4" s="288" t="s">
        <v>737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4" customHeight="1">
      <c r="A5" s="9"/>
      <c r="B5" s="4"/>
      <c r="C5" s="4"/>
      <c r="D5" s="4"/>
      <c r="E5" s="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1" customFormat="1" ht="20.25" customHeight="1">
      <c r="A6" s="291" t="s">
        <v>27</v>
      </c>
      <c r="B6" s="291" t="s">
        <v>29</v>
      </c>
      <c r="C6" s="293" t="s">
        <v>151</v>
      </c>
      <c r="D6" s="12" t="s">
        <v>30</v>
      </c>
      <c r="E6" s="12" t="s">
        <v>30</v>
      </c>
      <c r="F6" s="12" t="s">
        <v>31</v>
      </c>
      <c r="G6" s="295" t="s">
        <v>32</v>
      </c>
      <c r="H6" s="295" t="s">
        <v>88</v>
      </c>
      <c r="I6" s="295" t="s">
        <v>152</v>
      </c>
      <c r="J6" s="11" t="s">
        <v>30</v>
      </c>
      <c r="K6" s="48" t="s">
        <v>153</v>
      </c>
      <c r="L6" s="49" t="s">
        <v>154</v>
      </c>
      <c r="M6" s="48" t="s">
        <v>155</v>
      </c>
      <c r="N6" s="49" t="s">
        <v>156</v>
      </c>
      <c r="O6" s="48" t="s">
        <v>157</v>
      </c>
      <c r="P6" s="49" t="s">
        <v>158</v>
      </c>
    </row>
    <row r="7" spans="1:16" s="1" customFormat="1" ht="20.25" customHeight="1">
      <c r="A7" s="292"/>
      <c r="B7" s="292"/>
      <c r="C7" s="297"/>
      <c r="D7" s="14" t="s">
        <v>93</v>
      </c>
      <c r="E7" s="14" t="s">
        <v>36</v>
      </c>
      <c r="F7" s="14" t="s">
        <v>159</v>
      </c>
      <c r="G7" s="301"/>
      <c r="H7" s="300"/>
      <c r="I7" s="300" t="s">
        <v>152</v>
      </c>
      <c r="J7" s="13" t="s">
        <v>160</v>
      </c>
      <c r="K7" s="218" t="s">
        <v>161</v>
      </c>
      <c r="L7" s="219" t="s">
        <v>40</v>
      </c>
      <c r="M7" s="218" t="s">
        <v>38</v>
      </c>
      <c r="N7" s="219" t="s">
        <v>162</v>
      </c>
      <c r="O7" s="218" t="s">
        <v>163</v>
      </c>
      <c r="P7" s="219" t="s">
        <v>39</v>
      </c>
    </row>
    <row r="8" spans="1:16" ht="20.25" customHeight="1">
      <c r="A8" s="109" t="s">
        <v>164</v>
      </c>
      <c r="B8" s="109" t="s">
        <v>165</v>
      </c>
      <c r="C8" s="191"/>
      <c r="D8" s="110">
        <f>E8+1</f>
        <v>44445</v>
      </c>
      <c r="E8" s="110">
        <v>44444</v>
      </c>
      <c r="F8" s="111">
        <f aca="true" t="shared" si="0" ref="F8:F31">E8+2</f>
        <v>44446</v>
      </c>
      <c r="G8" s="230" t="s">
        <v>166</v>
      </c>
      <c r="H8" s="230" t="s">
        <v>167</v>
      </c>
      <c r="I8" s="230" t="s">
        <v>168</v>
      </c>
      <c r="J8" s="254">
        <v>44457</v>
      </c>
      <c r="K8" s="230"/>
      <c r="L8" s="230"/>
      <c r="M8" s="230"/>
      <c r="N8" s="230"/>
      <c r="O8" s="230">
        <f>J8+26</f>
        <v>44483</v>
      </c>
      <c r="P8" s="230">
        <f>J8+29</f>
        <v>44486</v>
      </c>
    </row>
    <row r="9" spans="1:16" ht="20.25" customHeight="1">
      <c r="A9" s="114" t="s">
        <v>169</v>
      </c>
      <c r="B9" s="114" t="s">
        <v>170</v>
      </c>
      <c r="C9" s="194">
        <f>E9-1</f>
        <v>44447</v>
      </c>
      <c r="D9" s="115">
        <v>44447</v>
      </c>
      <c r="E9" s="115">
        <f>D9+1</f>
        <v>44448</v>
      </c>
      <c r="F9" s="116">
        <f t="shared" si="0"/>
        <v>44450</v>
      </c>
      <c r="G9" s="116" t="s">
        <v>171</v>
      </c>
      <c r="H9" s="116" t="s">
        <v>172</v>
      </c>
      <c r="I9" s="116" t="s">
        <v>173</v>
      </c>
      <c r="J9" s="116">
        <v>44461</v>
      </c>
      <c r="K9" s="116">
        <f>J9+26</f>
        <v>44487</v>
      </c>
      <c r="L9" s="116">
        <f>J9+29</f>
        <v>44490</v>
      </c>
      <c r="M9" s="116">
        <f>J9+32</f>
        <v>44493</v>
      </c>
      <c r="N9" s="116">
        <f>J9+34</f>
        <v>44495</v>
      </c>
      <c r="O9" s="116"/>
      <c r="P9" s="116"/>
    </row>
    <row r="10" spans="1:16" ht="20.25" customHeight="1">
      <c r="A10" s="109" t="s">
        <v>164</v>
      </c>
      <c r="B10" s="109" t="s">
        <v>174</v>
      </c>
      <c r="C10" s="191"/>
      <c r="D10" s="110">
        <f>E10+1</f>
        <v>44457</v>
      </c>
      <c r="E10" s="110">
        <f>E9+8</f>
        <v>44456</v>
      </c>
      <c r="F10" s="111">
        <f t="shared" si="0"/>
        <v>44458</v>
      </c>
      <c r="G10" s="230" t="s">
        <v>175</v>
      </c>
      <c r="H10" s="230" t="s">
        <v>167</v>
      </c>
      <c r="I10" s="230"/>
      <c r="J10" s="230"/>
      <c r="K10" s="230"/>
      <c r="L10" s="230"/>
      <c r="M10" s="230"/>
      <c r="N10" s="230"/>
      <c r="O10" s="230"/>
      <c r="P10" s="230"/>
    </row>
    <row r="11" spans="1:16" ht="20.25" customHeight="1">
      <c r="A11" s="114" t="s">
        <v>169</v>
      </c>
      <c r="B11" s="114" t="s">
        <v>176</v>
      </c>
      <c r="C11" s="194">
        <f>E11-1</f>
        <v>44452</v>
      </c>
      <c r="D11" s="115">
        <f>D9+7</f>
        <v>44454</v>
      </c>
      <c r="E11" s="115">
        <f>D11-1</f>
        <v>44453</v>
      </c>
      <c r="F11" s="116">
        <f t="shared" si="0"/>
        <v>44455</v>
      </c>
      <c r="G11" s="116" t="s">
        <v>171</v>
      </c>
      <c r="H11" s="116" t="s">
        <v>172</v>
      </c>
      <c r="I11" s="116" t="s">
        <v>173</v>
      </c>
      <c r="J11" s="116">
        <v>44461</v>
      </c>
      <c r="K11" s="116">
        <f>J11+26</f>
        <v>44487</v>
      </c>
      <c r="L11" s="116">
        <f>J11+29</f>
        <v>44490</v>
      </c>
      <c r="M11" s="116">
        <f>J11+32</f>
        <v>44493</v>
      </c>
      <c r="N11" s="116">
        <f>J11+34</f>
        <v>44495</v>
      </c>
      <c r="O11" s="116"/>
      <c r="P11" s="116"/>
    </row>
    <row r="12" spans="1:16" ht="20.25" customHeight="1">
      <c r="A12" s="109" t="s">
        <v>164</v>
      </c>
      <c r="B12" s="109" t="s">
        <v>177</v>
      </c>
      <c r="C12" s="191"/>
      <c r="D12" s="110">
        <f>E12+1</f>
        <v>44459</v>
      </c>
      <c r="E12" s="110">
        <f>E8+14</f>
        <v>44458</v>
      </c>
      <c r="F12" s="111">
        <f t="shared" si="0"/>
        <v>44460</v>
      </c>
      <c r="G12" s="230" t="s">
        <v>178</v>
      </c>
      <c r="H12" s="230" t="s">
        <v>167</v>
      </c>
      <c r="I12" s="230" t="s">
        <v>179</v>
      </c>
      <c r="J12" s="230">
        <v>44474</v>
      </c>
      <c r="K12" s="230"/>
      <c r="L12" s="230"/>
      <c r="M12" s="230"/>
      <c r="N12" s="230"/>
      <c r="O12" s="230">
        <f>J12+26</f>
        <v>44500</v>
      </c>
      <c r="P12" s="230">
        <f>J12+29</f>
        <v>44503</v>
      </c>
    </row>
    <row r="13" spans="1:16" ht="20.25" customHeight="1">
      <c r="A13" s="114" t="s">
        <v>169</v>
      </c>
      <c r="B13" s="114" t="s">
        <v>180</v>
      </c>
      <c r="C13" s="194">
        <f>E13-1</f>
        <v>44460</v>
      </c>
      <c r="D13" s="115">
        <f>D11+6</f>
        <v>44460</v>
      </c>
      <c r="E13" s="115">
        <f>D13+1</f>
        <v>44461</v>
      </c>
      <c r="F13" s="116">
        <f t="shared" si="0"/>
        <v>44463</v>
      </c>
      <c r="G13" s="116" t="s">
        <v>181</v>
      </c>
      <c r="H13" s="116" t="s">
        <v>172</v>
      </c>
      <c r="I13" s="116" t="s">
        <v>182</v>
      </c>
      <c r="J13" s="116">
        <f>J11+6</f>
        <v>44467</v>
      </c>
      <c r="K13" s="116">
        <f>J13+26</f>
        <v>44493</v>
      </c>
      <c r="L13" s="116">
        <f>J13+29</f>
        <v>44496</v>
      </c>
      <c r="M13" s="116">
        <f>J13+32</f>
        <v>44499</v>
      </c>
      <c r="N13" s="116">
        <f>J13+34</f>
        <v>44501</v>
      </c>
      <c r="O13" s="116"/>
      <c r="P13" s="116"/>
    </row>
    <row r="14" spans="1:17" ht="20.25" customHeight="1">
      <c r="A14" s="109" t="s">
        <v>164</v>
      </c>
      <c r="B14" s="109" t="s">
        <v>183</v>
      </c>
      <c r="C14" s="191"/>
      <c r="D14" s="110">
        <f>E14+1</f>
        <v>44466</v>
      </c>
      <c r="E14" s="110">
        <f>E12+7</f>
        <v>44465</v>
      </c>
      <c r="F14" s="111">
        <f t="shared" si="0"/>
        <v>44467</v>
      </c>
      <c r="G14" s="230" t="s">
        <v>178</v>
      </c>
      <c r="H14" s="230" t="s">
        <v>167</v>
      </c>
      <c r="I14" s="230" t="s">
        <v>179</v>
      </c>
      <c r="J14" s="230">
        <v>44474</v>
      </c>
      <c r="K14" s="255"/>
      <c r="L14" s="255"/>
      <c r="M14" s="255"/>
      <c r="N14" s="255"/>
      <c r="O14" s="230">
        <f>J14+26</f>
        <v>44500</v>
      </c>
      <c r="P14" s="230">
        <f>J14+29</f>
        <v>44503</v>
      </c>
      <c r="Q14" s="230"/>
    </row>
    <row r="15" spans="1:16" ht="20.25" customHeight="1">
      <c r="A15" s="114" t="s">
        <v>169</v>
      </c>
      <c r="B15" s="114" t="s">
        <v>184</v>
      </c>
      <c r="C15" s="194">
        <f>E15-1</f>
        <v>44467</v>
      </c>
      <c r="D15" s="115">
        <f>D13+7</f>
        <v>44467</v>
      </c>
      <c r="E15" s="115">
        <f>D15+1</f>
        <v>44468</v>
      </c>
      <c r="F15" s="116">
        <f t="shared" si="0"/>
        <v>44470</v>
      </c>
      <c r="G15" s="116" t="s">
        <v>185</v>
      </c>
      <c r="H15" s="116" t="s">
        <v>172</v>
      </c>
      <c r="I15" s="116" t="s">
        <v>186</v>
      </c>
      <c r="J15" s="116">
        <f>J13+8</f>
        <v>44475</v>
      </c>
      <c r="K15" s="116">
        <f>J15+26</f>
        <v>44501</v>
      </c>
      <c r="L15" s="116">
        <f>J15+29</f>
        <v>44504</v>
      </c>
      <c r="M15" s="116">
        <f>J15+32</f>
        <v>44507</v>
      </c>
      <c r="N15" s="116">
        <f>J15+34</f>
        <v>44509</v>
      </c>
      <c r="O15" s="116"/>
      <c r="P15" s="116"/>
    </row>
    <row r="16" spans="1:16" ht="20.25" customHeight="1">
      <c r="A16" s="109" t="s">
        <v>164</v>
      </c>
      <c r="B16" s="109" t="s">
        <v>187</v>
      </c>
      <c r="C16" s="191"/>
      <c r="D16" s="110">
        <f>E16+1</f>
        <v>44473</v>
      </c>
      <c r="E16" s="110">
        <f>E14+7</f>
        <v>44472</v>
      </c>
      <c r="F16" s="111">
        <f t="shared" si="0"/>
        <v>44474</v>
      </c>
      <c r="G16" s="230" t="s">
        <v>188</v>
      </c>
      <c r="H16" s="230" t="s">
        <v>167</v>
      </c>
      <c r="I16" s="230" t="s">
        <v>189</v>
      </c>
      <c r="J16" s="230">
        <f>J14+14</f>
        <v>44488</v>
      </c>
      <c r="K16" s="255"/>
      <c r="L16" s="255"/>
      <c r="M16" s="255"/>
      <c r="N16" s="255"/>
      <c r="O16" s="230">
        <f>J16+26</f>
        <v>44514</v>
      </c>
      <c r="P16" s="230">
        <f>J16+29</f>
        <v>44517</v>
      </c>
    </row>
    <row r="17" spans="1:16" ht="20.25" customHeight="1">
      <c r="A17" s="114" t="s">
        <v>169</v>
      </c>
      <c r="B17" s="114" t="s">
        <v>190</v>
      </c>
      <c r="C17" s="194">
        <f>E17-1</f>
        <v>44474</v>
      </c>
      <c r="D17" s="115">
        <f>D15+7</f>
        <v>44474</v>
      </c>
      <c r="E17" s="115">
        <f>D17+1</f>
        <v>44475</v>
      </c>
      <c r="F17" s="116">
        <f t="shared" si="0"/>
        <v>44477</v>
      </c>
      <c r="G17" s="116" t="s">
        <v>191</v>
      </c>
      <c r="H17" s="116" t="s">
        <v>172</v>
      </c>
      <c r="I17" s="116" t="s">
        <v>192</v>
      </c>
      <c r="J17" s="116">
        <f>J15+14</f>
        <v>44489</v>
      </c>
      <c r="K17" s="116">
        <f>J17+26</f>
        <v>44515</v>
      </c>
      <c r="L17" s="116">
        <f>J17+29</f>
        <v>44518</v>
      </c>
      <c r="M17" s="116">
        <f>J17+32</f>
        <v>44521</v>
      </c>
      <c r="N17" s="116">
        <f>J17+34</f>
        <v>44523</v>
      </c>
      <c r="O17" s="116"/>
      <c r="P17" s="116"/>
    </row>
    <row r="18" spans="1:16" ht="20.25" customHeight="1">
      <c r="A18" s="109" t="s">
        <v>164</v>
      </c>
      <c r="B18" s="109" t="s">
        <v>193</v>
      </c>
      <c r="C18" s="191"/>
      <c r="D18" s="110">
        <f>E18+1</f>
        <v>44480</v>
      </c>
      <c r="E18" s="110">
        <f>E16+7</f>
        <v>44479</v>
      </c>
      <c r="F18" s="111">
        <f t="shared" si="0"/>
        <v>44481</v>
      </c>
      <c r="G18" s="230" t="s">
        <v>188</v>
      </c>
      <c r="H18" s="230" t="s">
        <v>167</v>
      </c>
      <c r="I18" s="230" t="s">
        <v>189</v>
      </c>
      <c r="J18" s="230">
        <f>J14+14</f>
        <v>44488</v>
      </c>
      <c r="K18" s="230"/>
      <c r="L18" s="230"/>
      <c r="M18" s="230"/>
      <c r="N18" s="230"/>
      <c r="O18" s="230">
        <f>J18+26</f>
        <v>44514</v>
      </c>
      <c r="P18" s="230">
        <f>J18+29</f>
        <v>44517</v>
      </c>
    </row>
    <row r="19" spans="1:16" ht="20.25" customHeight="1">
      <c r="A19" s="114" t="s">
        <v>169</v>
      </c>
      <c r="B19" s="114" t="s">
        <v>194</v>
      </c>
      <c r="C19" s="194">
        <f>E19-1</f>
        <v>44481</v>
      </c>
      <c r="D19" s="115">
        <f>D17+7</f>
        <v>44481</v>
      </c>
      <c r="E19" s="115">
        <f>D19+1</f>
        <v>44482</v>
      </c>
      <c r="F19" s="116">
        <f t="shared" si="0"/>
        <v>44484</v>
      </c>
      <c r="G19" s="116" t="s">
        <v>191</v>
      </c>
      <c r="H19" s="116" t="s">
        <v>172</v>
      </c>
      <c r="I19" s="116" t="s">
        <v>192</v>
      </c>
      <c r="J19" s="116">
        <f>J17+0</f>
        <v>44489</v>
      </c>
      <c r="K19" s="116">
        <f>J19+26</f>
        <v>44515</v>
      </c>
      <c r="L19" s="116">
        <f>J19+29</f>
        <v>44518</v>
      </c>
      <c r="M19" s="116">
        <f>J19+32</f>
        <v>44521</v>
      </c>
      <c r="N19" s="116">
        <f>J19+34</f>
        <v>44523</v>
      </c>
      <c r="O19" s="116"/>
      <c r="P19" s="116"/>
    </row>
    <row r="20" spans="1:16" ht="20.25" customHeight="1">
      <c r="A20" s="109" t="s">
        <v>164</v>
      </c>
      <c r="B20" s="109" t="s">
        <v>195</v>
      </c>
      <c r="C20" s="191"/>
      <c r="D20" s="110">
        <f>E20+1</f>
        <v>44487</v>
      </c>
      <c r="E20" s="110">
        <f>E18+7</f>
        <v>44486</v>
      </c>
      <c r="F20" s="111">
        <f t="shared" si="0"/>
        <v>44488</v>
      </c>
      <c r="G20" s="230" t="s">
        <v>175</v>
      </c>
      <c r="H20" s="230" t="s">
        <v>167</v>
      </c>
      <c r="I20" s="230"/>
      <c r="J20" s="230"/>
      <c r="K20" s="230"/>
      <c r="L20" s="230"/>
      <c r="M20" s="230"/>
      <c r="N20" s="230"/>
      <c r="O20" s="230"/>
      <c r="P20" s="230"/>
    </row>
    <row r="21" spans="1:16" ht="20.25" customHeight="1">
      <c r="A21" s="114" t="s">
        <v>169</v>
      </c>
      <c r="B21" s="114" t="s">
        <v>196</v>
      </c>
      <c r="C21" s="194">
        <f>E21-1</f>
        <v>44488</v>
      </c>
      <c r="D21" s="115">
        <f>D19+7</f>
        <v>44488</v>
      </c>
      <c r="E21" s="115">
        <f>D21+1</f>
        <v>44489</v>
      </c>
      <c r="F21" s="116">
        <f t="shared" si="0"/>
        <v>44491</v>
      </c>
      <c r="G21" s="116" t="s">
        <v>197</v>
      </c>
      <c r="H21" s="116" t="s">
        <v>172</v>
      </c>
      <c r="I21" s="116" t="s">
        <v>198</v>
      </c>
      <c r="J21" s="116">
        <f>J19+8</f>
        <v>44497</v>
      </c>
      <c r="K21" s="116">
        <f>J21+26</f>
        <v>44523</v>
      </c>
      <c r="L21" s="116">
        <f>J21+29</f>
        <v>44526</v>
      </c>
      <c r="M21" s="116">
        <f>J21+32</f>
        <v>44529</v>
      </c>
      <c r="N21" s="116">
        <f>J21+34</f>
        <v>44531</v>
      </c>
      <c r="O21" s="116"/>
      <c r="P21" s="116"/>
    </row>
    <row r="22" spans="1:16" ht="20.25" customHeight="1">
      <c r="A22" s="109" t="s">
        <v>164</v>
      </c>
      <c r="B22" s="109" t="s">
        <v>199</v>
      </c>
      <c r="C22" s="191"/>
      <c r="D22" s="110">
        <f>E22+1</f>
        <v>44494</v>
      </c>
      <c r="E22" s="110">
        <f>E20+7</f>
        <v>44493</v>
      </c>
      <c r="F22" s="111">
        <f t="shared" si="0"/>
        <v>44495</v>
      </c>
      <c r="G22" s="230" t="s">
        <v>200</v>
      </c>
      <c r="H22" s="230" t="s">
        <v>167</v>
      </c>
      <c r="I22" s="230" t="s">
        <v>201</v>
      </c>
      <c r="J22" s="230">
        <v>44506</v>
      </c>
      <c r="K22" s="230"/>
      <c r="L22" s="230"/>
      <c r="M22" s="230"/>
      <c r="N22" s="230"/>
      <c r="O22" s="230">
        <f>J22+26</f>
        <v>44532</v>
      </c>
      <c r="P22" s="230">
        <f>J22+29</f>
        <v>44535</v>
      </c>
    </row>
    <row r="23" spans="1:16" ht="20.25" customHeight="1">
      <c r="A23" s="114" t="s">
        <v>169</v>
      </c>
      <c r="B23" s="114" t="s">
        <v>202</v>
      </c>
      <c r="C23" s="194">
        <f>E23-1</f>
        <v>44495</v>
      </c>
      <c r="D23" s="115">
        <f>D21+7</f>
        <v>44495</v>
      </c>
      <c r="E23" s="115">
        <f>D23+1</f>
        <v>44496</v>
      </c>
      <c r="F23" s="116">
        <f t="shared" si="0"/>
        <v>44498</v>
      </c>
      <c r="G23" s="116" t="s">
        <v>203</v>
      </c>
      <c r="H23" s="116" t="s">
        <v>172</v>
      </c>
      <c r="I23" s="116" t="s">
        <v>204</v>
      </c>
      <c r="J23" s="116">
        <f>J21+7</f>
        <v>44504</v>
      </c>
      <c r="K23" s="116">
        <f>J23+26</f>
        <v>44530</v>
      </c>
      <c r="L23" s="116">
        <f>J23+29</f>
        <v>44533</v>
      </c>
      <c r="M23" s="116">
        <f>J23+32</f>
        <v>44536</v>
      </c>
      <c r="N23" s="116">
        <f>J23+34</f>
        <v>44538</v>
      </c>
      <c r="O23" s="116"/>
      <c r="P23" s="116"/>
    </row>
    <row r="24" spans="1:16" ht="20.25" customHeight="1">
      <c r="A24" s="109" t="s">
        <v>164</v>
      </c>
      <c r="B24" s="109" t="s">
        <v>205</v>
      </c>
      <c r="C24" s="191"/>
      <c r="D24" s="110">
        <f>E24+1</f>
        <v>44501</v>
      </c>
      <c r="E24" s="110">
        <f>E22+7</f>
        <v>44500</v>
      </c>
      <c r="F24" s="111">
        <f t="shared" si="0"/>
        <v>44502</v>
      </c>
      <c r="G24" s="230" t="s">
        <v>206</v>
      </c>
      <c r="H24" s="230" t="s">
        <v>167</v>
      </c>
      <c r="I24" s="230" t="s">
        <v>207</v>
      </c>
      <c r="J24" s="230">
        <f>J22+3</f>
        <v>44509</v>
      </c>
      <c r="K24" s="230"/>
      <c r="L24" s="230"/>
      <c r="M24" s="230"/>
      <c r="N24" s="230"/>
      <c r="O24" s="230">
        <f>J24+26</f>
        <v>44535</v>
      </c>
      <c r="P24" s="230">
        <f>J24+29</f>
        <v>44538</v>
      </c>
    </row>
    <row r="25" spans="1:16" ht="20.25" customHeight="1">
      <c r="A25" s="114" t="s">
        <v>169</v>
      </c>
      <c r="B25" s="114" t="s">
        <v>208</v>
      </c>
      <c r="C25" s="194">
        <f>E25-1</f>
        <v>44502</v>
      </c>
      <c r="D25" s="115">
        <f>D23+7</f>
        <v>44502</v>
      </c>
      <c r="E25" s="115">
        <f>D25+1</f>
        <v>44503</v>
      </c>
      <c r="F25" s="116">
        <f t="shared" si="0"/>
        <v>44505</v>
      </c>
      <c r="G25" s="116" t="s">
        <v>209</v>
      </c>
      <c r="H25" s="116" t="s">
        <v>172</v>
      </c>
      <c r="I25" s="116" t="s">
        <v>210</v>
      </c>
      <c r="J25" s="116">
        <f>J23+7</f>
        <v>44511</v>
      </c>
      <c r="K25" s="116">
        <f>J25+26</f>
        <v>44537</v>
      </c>
      <c r="L25" s="116">
        <f>J25+29</f>
        <v>44540</v>
      </c>
      <c r="M25" s="116">
        <f>J25+32</f>
        <v>44543</v>
      </c>
      <c r="N25" s="116">
        <f>J25+34</f>
        <v>44545</v>
      </c>
      <c r="O25" s="116"/>
      <c r="P25" s="116"/>
    </row>
    <row r="26" spans="1:16" ht="20.25" customHeight="1">
      <c r="A26" s="109" t="s">
        <v>164</v>
      </c>
      <c r="B26" s="109" t="s">
        <v>211</v>
      </c>
      <c r="C26" s="191"/>
      <c r="D26" s="110">
        <f>E26+1</f>
        <v>44508</v>
      </c>
      <c r="E26" s="110">
        <f>E24+7</f>
        <v>44507</v>
      </c>
      <c r="F26" s="111">
        <f t="shared" si="0"/>
        <v>44509</v>
      </c>
      <c r="G26" s="230" t="s">
        <v>212</v>
      </c>
      <c r="H26" s="230" t="s">
        <v>167</v>
      </c>
      <c r="I26" s="230" t="s">
        <v>213</v>
      </c>
      <c r="J26" s="230">
        <f>J24+9</f>
        <v>44518</v>
      </c>
      <c r="K26" s="230"/>
      <c r="L26" s="230"/>
      <c r="M26" s="230"/>
      <c r="N26" s="230"/>
      <c r="O26" s="230">
        <f>J26+26</f>
        <v>44544</v>
      </c>
      <c r="P26" s="230">
        <f>J26+29</f>
        <v>44547</v>
      </c>
    </row>
    <row r="27" spans="1:16" ht="20.25" customHeight="1">
      <c r="A27" s="114" t="s">
        <v>169</v>
      </c>
      <c r="B27" s="114" t="s">
        <v>214</v>
      </c>
      <c r="C27" s="194">
        <f>E27-1</f>
        <v>44509</v>
      </c>
      <c r="D27" s="115">
        <f>D25+7</f>
        <v>44509</v>
      </c>
      <c r="E27" s="115">
        <f>D27+1</f>
        <v>44510</v>
      </c>
      <c r="F27" s="116">
        <f t="shared" si="0"/>
        <v>44512</v>
      </c>
      <c r="G27" s="116" t="s">
        <v>215</v>
      </c>
      <c r="H27" s="116" t="s">
        <v>172</v>
      </c>
      <c r="I27" s="116" t="s">
        <v>216</v>
      </c>
      <c r="J27" s="116">
        <f>J25+10</f>
        <v>44521</v>
      </c>
      <c r="K27" s="116">
        <f>J27+26</f>
        <v>44547</v>
      </c>
      <c r="L27" s="116">
        <f>J27+29</f>
        <v>44550</v>
      </c>
      <c r="M27" s="116">
        <f>J27+32</f>
        <v>44553</v>
      </c>
      <c r="N27" s="116">
        <f>J27+34</f>
        <v>44555</v>
      </c>
      <c r="O27" s="116"/>
      <c r="P27" s="116"/>
    </row>
    <row r="28" spans="1:16" ht="20.25" customHeight="1">
      <c r="A28" s="109" t="s">
        <v>164</v>
      </c>
      <c r="B28" s="109" t="s">
        <v>217</v>
      </c>
      <c r="C28" s="191"/>
      <c r="D28" s="110">
        <f>E28+1</f>
        <v>44515</v>
      </c>
      <c r="E28" s="110">
        <f>E26+7</f>
        <v>44514</v>
      </c>
      <c r="F28" s="111">
        <f t="shared" si="0"/>
        <v>44516</v>
      </c>
      <c r="G28" s="230" t="s">
        <v>218</v>
      </c>
      <c r="H28" s="230" t="s">
        <v>167</v>
      </c>
      <c r="I28" s="230" t="s">
        <v>219</v>
      </c>
      <c r="J28" s="230">
        <f>J26+5</f>
        <v>44523</v>
      </c>
      <c r="K28" s="230"/>
      <c r="L28" s="230"/>
      <c r="M28" s="230"/>
      <c r="N28" s="230"/>
      <c r="O28" s="230">
        <f>J28+26</f>
        <v>44549</v>
      </c>
      <c r="P28" s="230">
        <f>J28+29</f>
        <v>44552</v>
      </c>
    </row>
    <row r="29" spans="1:16" ht="20.25" customHeight="1">
      <c r="A29" s="114" t="s">
        <v>169</v>
      </c>
      <c r="B29" s="114" t="s">
        <v>220</v>
      </c>
      <c r="C29" s="194">
        <f>E29-1</f>
        <v>44516</v>
      </c>
      <c r="D29" s="115">
        <f>D27+7</f>
        <v>44516</v>
      </c>
      <c r="E29" s="115">
        <f>D29+1</f>
        <v>44517</v>
      </c>
      <c r="F29" s="116">
        <f t="shared" si="0"/>
        <v>44519</v>
      </c>
      <c r="G29" s="116" t="s">
        <v>215</v>
      </c>
      <c r="H29" s="116" t="s">
        <v>172</v>
      </c>
      <c r="I29" s="116" t="s">
        <v>216</v>
      </c>
      <c r="J29" s="116">
        <f>J27+0</f>
        <v>44521</v>
      </c>
      <c r="K29" s="116">
        <f>J29+26</f>
        <v>44547</v>
      </c>
      <c r="L29" s="116">
        <f>J29+29</f>
        <v>44550</v>
      </c>
      <c r="M29" s="116">
        <f>J29+32</f>
        <v>44553</v>
      </c>
      <c r="N29" s="116">
        <f>J29+34</f>
        <v>44555</v>
      </c>
      <c r="O29" s="116"/>
      <c r="P29" s="116"/>
    </row>
    <row r="30" spans="1:16" ht="20.25" customHeight="1">
      <c r="A30" s="109" t="s">
        <v>164</v>
      </c>
      <c r="B30" s="109" t="s">
        <v>221</v>
      </c>
      <c r="C30" s="191"/>
      <c r="D30" s="110">
        <f>E30+1</f>
        <v>44522</v>
      </c>
      <c r="E30" s="110">
        <f>E28+7</f>
        <v>44521</v>
      </c>
      <c r="F30" s="111">
        <f t="shared" si="0"/>
        <v>44523</v>
      </c>
      <c r="G30" s="230" t="s">
        <v>65</v>
      </c>
      <c r="H30" s="230" t="s">
        <v>167</v>
      </c>
      <c r="I30" s="230" t="s">
        <v>222</v>
      </c>
      <c r="J30" s="230">
        <f>J28+7</f>
        <v>44530</v>
      </c>
      <c r="K30" s="230"/>
      <c r="L30" s="230"/>
      <c r="M30" s="230"/>
      <c r="N30" s="230"/>
      <c r="O30" s="230">
        <f>J30+26</f>
        <v>44556</v>
      </c>
      <c r="P30" s="230">
        <f>J30+29</f>
        <v>44559</v>
      </c>
    </row>
    <row r="31" spans="1:16" ht="20.25" customHeight="1">
      <c r="A31" s="114" t="s">
        <v>169</v>
      </c>
      <c r="B31" s="114" t="s">
        <v>223</v>
      </c>
      <c r="C31" s="194">
        <f>E31-1</f>
        <v>44523</v>
      </c>
      <c r="D31" s="115">
        <f>D29+7</f>
        <v>44523</v>
      </c>
      <c r="E31" s="115">
        <f>D31+1</f>
        <v>44524</v>
      </c>
      <c r="F31" s="116">
        <f t="shared" si="0"/>
        <v>44526</v>
      </c>
      <c r="G31" s="116" t="s">
        <v>224</v>
      </c>
      <c r="H31" s="116" t="s">
        <v>172</v>
      </c>
      <c r="I31" s="116" t="s">
        <v>225</v>
      </c>
      <c r="J31" s="116">
        <f>J29+7</f>
        <v>44528</v>
      </c>
      <c r="K31" s="116">
        <f>J31+26</f>
        <v>44554</v>
      </c>
      <c r="L31" s="116">
        <f>J31+29</f>
        <v>44557</v>
      </c>
      <c r="M31" s="116">
        <f>J31+32</f>
        <v>44560</v>
      </c>
      <c r="N31" s="116">
        <f>J31+34</f>
        <v>44562</v>
      </c>
      <c r="O31" s="116"/>
      <c r="P31" s="116"/>
    </row>
    <row r="32" spans="1:16" ht="15.75">
      <c r="A32" s="37" t="s">
        <v>4</v>
      </c>
      <c r="B32" s="38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4" ht="15.75">
      <c r="A33" s="40" t="s">
        <v>226</v>
      </c>
      <c r="B33" s="41"/>
      <c r="C33" s="41"/>
      <c r="D33" s="41"/>
      <c r="E33" s="41"/>
      <c r="F33" s="42"/>
      <c r="G33" s="42"/>
      <c r="H33" s="42"/>
      <c r="I33" s="55"/>
      <c r="J33" s="55"/>
      <c r="K33" s="55"/>
      <c r="L33" s="55"/>
      <c r="M33" s="56" t="s">
        <v>8</v>
      </c>
      <c r="N33" s="55"/>
    </row>
    <row r="34" spans="1:14" ht="15.75">
      <c r="A34" s="43" t="s">
        <v>148</v>
      </c>
      <c r="B34" s="40"/>
      <c r="C34" s="40"/>
      <c r="D34" s="40"/>
      <c r="E34" s="40"/>
      <c r="F34" s="42"/>
      <c r="G34" s="42"/>
      <c r="H34" s="42"/>
      <c r="I34" s="57"/>
      <c r="J34" s="57"/>
      <c r="K34" s="57"/>
      <c r="L34" s="57"/>
      <c r="M34" s="58" t="s">
        <v>10</v>
      </c>
      <c r="N34" s="57"/>
    </row>
    <row r="35" spans="1:14" ht="15.75">
      <c r="A35" s="44"/>
      <c r="B35" s="42"/>
      <c r="C35" s="42"/>
      <c r="D35" s="45"/>
      <c r="E35" s="45"/>
      <c r="F35" s="45"/>
      <c r="G35" s="45"/>
      <c r="H35" s="45"/>
      <c r="I35" s="59"/>
      <c r="J35" s="59"/>
      <c r="K35" s="59"/>
      <c r="L35" s="59"/>
      <c r="M35" s="58" t="s">
        <v>12</v>
      </c>
      <c r="N35" s="59"/>
    </row>
    <row r="36" spans="1:14" ht="15.75">
      <c r="A36" s="46"/>
      <c r="B36" s="42"/>
      <c r="C36" s="42"/>
      <c r="D36" s="45"/>
      <c r="E36" s="45"/>
      <c r="F36" s="45"/>
      <c r="G36" s="45"/>
      <c r="H36" s="45"/>
      <c r="I36" s="60"/>
      <c r="J36" s="60"/>
      <c r="K36" s="60"/>
      <c r="L36" s="60"/>
      <c r="M36" s="58" t="s">
        <v>14</v>
      </c>
      <c r="N36" s="60"/>
    </row>
    <row r="37" spans="1:14" ht="15.75">
      <c r="A37" s="47"/>
      <c r="B37" s="42"/>
      <c r="C37" s="42"/>
      <c r="D37" s="42"/>
      <c r="E37" s="42"/>
      <c r="F37" s="42"/>
      <c r="G37" s="42"/>
      <c r="H37" s="42"/>
      <c r="I37" s="61"/>
      <c r="J37" s="61"/>
      <c r="K37" s="61"/>
      <c r="L37" s="61"/>
      <c r="M37" s="284" t="s">
        <v>16</v>
      </c>
      <c r="N37" s="61"/>
    </row>
    <row r="38" spans="1:14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58" t="s">
        <v>18</v>
      </c>
      <c r="N38" s="42"/>
    </row>
    <row r="39" spans="1:15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</sheetData>
  <sheetProtection/>
  <mergeCells count="6">
    <mergeCell ref="I6:I7"/>
    <mergeCell ref="A6:A7"/>
    <mergeCell ref="B6:B7"/>
    <mergeCell ref="C6:C7"/>
    <mergeCell ref="G6:G7"/>
    <mergeCell ref="H6:H7"/>
  </mergeCells>
  <printOptions/>
  <pageMargins left="0.27" right="0.17" top="0.17" bottom="0.2" header="0.18" footer="0.17"/>
  <pageSetup fitToHeight="1" fitToWidth="1" horizontalDpi="600" verticalDpi="600" orientation="landscape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3:N32"/>
  <sheetViews>
    <sheetView view="pageBreakPreview" zoomScale="70" zoomScaleNormal="6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E13" sqref="E13"/>
    </sheetView>
  </sheetViews>
  <sheetFormatPr defaultColWidth="26.57421875" defaultRowHeight="12.75"/>
  <cols>
    <col min="1" max="1" width="8.421875" style="2" customWidth="1"/>
    <col min="2" max="2" width="27.140625" style="2" customWidth="1"/>
    <col min="3" max="3" width="10.421875" style="2" customWidth="1"/>
    <col min="4" max="4" width="14.00390625" style="2" customWidth="1"/>
    <col min="5" max="5" width="11.140625" style="2" customWidth="1"/>
    <col min="6" max="6" width="17.421875" style="2" customWidth="1"/>
    <col min="7" max="7" width="24.00390625" style="2" customWidth="1"/>
    <col min="8" max="8" width="10.140625" style="2" customWidth="1"/>
    <col min="9" max="9" width="10.57421875" style="2" customWidth="1"/>
    <col min="10" max="10" width="15.140625" style="2" customWidth="1"/>
    <col min="11" max="11" width="20.421875" style="2" customWidth="1"/>
    <col min="12" max="12" width="19.140625" style="2" customWidth="1"/>
    <col min="13" max="13" width="20.57421875" style="2" customWidth="1"/>
    <col min="14" max="14" width="23.8515625" style="2" customWidth="1"/>
    <col min="15" max="254" width="8.8515625" style="2" customWidth="1"/>
    <col min="255" max="255" width="10.421875" style="2" customWidth="1"/>
    <col min="256" max="16384" width="26.57421875" style="2" customWidth="1"/>
  </cols>
  <sheetData>
    <row r="3" spans="1:14" ht="46.5" customHeight="1">
      <c r="A3" s="137"/>
      <c r="B3" s="3"/>
      <c r="C3" s="4"/>
      <c r="D3" s="4"/>
      <c r="E3" s="4"/>
      <c r="F3" s="5"/>
      <c r="G3" s="5"/>
      <c r="H3" s="5"/>
      <c r="I3" s="5"/>
      <c r="J3" s="10"/>
      <c r="K3" s="10"/>
      <c r="L3" s="10"/>
      <c r="M3" s="10"/>
      <c r="N3" s="10"/>
    </row>
    <row r="4" spans="1:14" ht="46.5" customHeight="1">
      <c r="A4" s="137"/>
      <c r="B4" s="6"/>
      <c r="C4" s="4"/>
      <c r="D4" s="7" t="s">
        <v>25</v>
      </c>
      <c r="F4" s="138"/>
      <c r="G4" s="138"/>
      <c r="H4" s="138"/>
      <c r="I4" s="138"/>
      <c r="J4" s="139"/>
      <c r="K4" s="139"/>
      <c r="L4" s="139"/>
      <c r="M4" s="139"/>
      <c r="N4" s="139"/>
    </row>
    <row r="5" spans="1:14" ht="52.5" customHeight="1">
      <c r="A5" s="9" t="s">
        <v>227</v>
      </c>
      <c r="B5" s="141"/>
      <c r="C5" s="4"/>
      <c r="D5" s="4"/>
      <c r="E5" s="4"/>
      <c r="F5" s="10"/>
      <c r="G5" s="10"/>
      <c r="H5" s="10"/>
      <c r="I5" s="10"/>
      <c r="J5" s="10"/>
      <c r="K5" s="10"/>
      <c r="L5" s="10"/>
      <c r="M5" s="10"/>
      <c r="N5" s="10"/>
    </row>
    <row r="6" spans="1:14" s="1" customFormat="1" ht="20.25" customHeight="1">
      <c r="A6" s="302" t="s">
        <v>228</v>
      </c>
      <c r="B6" s="291" t="s">
        <v>27</v>
      </c>
      <c r="C6" s="291" t="s">
        <v>29</v>
      </c>
      <c r="D6" s="291" t="s">
        <v>151</v>
      </c>
      <c r="E6" s="12" t="s">
        <v>30</v>
      </c>
      <c r="F6" s="304" t="s">
        <v>160</v>
      </c>
      <c r="G6" s="295" t="s">
        <v>32</v>
      </c>
      <c r="H6" s="293" t="s">
        <v>28</v>
      </c>
      <c r="I6" s="291" t="s">
        <v>29</v>
      </c>
      <c r="J6" s="11" t="s">
        <v>30</v>
      </c>
      <c r="K6" s="48" t="s">
        <v>229</v>
      </c>
      <c r="L6" s="49" t="s">
        <v>35</v>
      </c>
      <c r="M6" s="48" t="s">
        <v>33</v>
      </c>
      <c r="N6" s="49" t="s">
        <v>230</v>
      </c>
    </row>
    <row r="7" spans="1:14" s="1" customFormat="1" ht="20.25" customHeight="1">
      <c r="A7" s="303"/>
      <c r="B7" s="292"/>
      <c r="C7" s="292"/>
      <c r="D7" s="292"/>
      <c r="E7" s="14" t="s">
        <v>231</v>
      </c>
      <c r="F7" s="292"/>
      <c r="G7" s="296"/>
      <c r="H7" s="294"/>
      <c r="I7" s="292"/>
      <c r="J7" s="13" t="s">
        <v>232</v>
      </c>
      <c r="K7" s="48" t="s">
        <v>161</v>
      </c>
      <c r="L7" s="49" t="s">
        <v>40</v>
      </c>
      <c r="M7" s="48" t="s">
        <v>38</v>
      </c>
      <c r="N7" s="49" t="s">
        <v>162</v>
      </c>
    </row>
    <row r="8" spans="1:14" ht="20.25" customHeight="1">
      <c r="A8" s="172"/>
      <c r="B8" s="15"/>
      <c r="C8" s="16"/>
      <c r="D8" s="16"/>
      <c r="E8" s="17" t="s">
        <v>233</v>
      </c>
      <c r="F8" s="18" t="s">
        <v>234</v>
      </c>
      <c r="G8" s="18"/>
      <c r="H8" s="18"/>
      <c r="I8" s="18"/>
      <c r="J8" s="18" t="s">
        <v>235</v>
      </c>
      <c r="K8" s="18" t="s">
        <v>43</v>
      </c>
      <c r="L8" s="18" t="s">
        <v>236</v>
      </c>
      <c r="M8" s="18" t="s">
        <v>43</v>
      </c>
      <c r="N8" s="18" t="s">
        <v>237</v>
      </c>
    </row>
    <row r="9" spans="1:14" ht="20.25" customHeight="1">
      <c r="A9" s="173"/>
      <c r="B9" s="234"/>
      <c r="C9" s="247"/>
      <c r="D9" s="248"/>
      <c r="E9" s="19"/>
      <c r="F9" s="20"/>
      <c r="G9" s="22"/>
      <c r="H9" s="190"/>
      <c r="I9" s="50"/>
      <c r="J9" s="51"/>
      <c r="K9" s="51"/>
      <c r="L9" s="51"/>
      <c r="M9" s="51"/>
      <c r="N9" s="51"/>
    </row>
    <row r="10" spans="1:14" ht="20.25" customHeight="1">
      <c r="A10" s="173">
        <v>15</v>
      </c>
      <c r="B10" s="234" t="s">
        <v>238</v>
      </c>
      <c r="C10" s="247">
        <v>7</v>
      </c>
      <c r="D10" s="248" t="s">
        <v>239</v>
      </c>
      <c r="E10" s="19">
        <v>43198</v>
      </c>
      <c r="F10" s="20">
        <v>43200</v>
      </c>
      <c r="G10" s="189" t="s">
        <v>240</v>
      </c>
      <c r="H10" s="190" t="s">
        <v>241</v>
      </c>
      <c r="I10" s="50">
        <v>2</v>
      </c>
      <c r="J10" s="51">
        <v>43203</v>
      </c>
      <c r="K10" s="51">
        <f>J10+27</f>
        <v>43230</v>
      </c>
      <c r="L10" s="51">
        <f>K10+3</f>
        <v>43233</v>
      </c>
      <c r="M10" s="51">
        <f>L10+4</f>
        <v>43237</v>
      </c>
      <c r="N10" s="51">
        <f>M10+1</f>
        <v>43238</v>
      </c>
    </row>
    <row r="11" spans="1:14" ht="20.25" customHeight="1">
      <c r="A11" s="173">
        <v>16</v>
      </c>
      <c r="B11" s="234" t="s">
        <v>238</v>
      </c>
      <c r="C11" s="247">
        <f>C10+1</f>
        <v>8</v>
      </c>
      <c r="D11" s="248" t="s">
        <v>239</v>
      </c>
      <c r="E11" s="19">
        <f>E10+7</f>
        <v>43205</v>
      </c>
      <c r="F11" s="20">
        <f>E11+2</f>
        <v>43207</v>
      </c>
      <c r="G11" s="189" t="s">
        <v>242</v>
      </c>
      <c r="H11" s="190" t="s">
        <v>243</v>
      </c>
      <c r="I11" s="50">
        <v>27</v>
      </c>
      <c r="J11" s="20">
        <f>J10+7</f>
        <v>43210</v>
      </c>
      <c r="K11" s="51">
        <f aca="true" t="shared" si="0" ref="K11:K24">J11+27</f>
        <v>43237</v>
      </c>
      <c r="L11" s="51">
        <f aca="true" t="shared" si="1" ref="L11:L24">K11+3</f>
        <v>43240</v>
      </c>
      <c r="M11" s="51">
        <f aca="true" t="shared" si="2" ref="M11:M24">L11+4</f>
        <v>43244</v>
      </c>
      <c r="N11" s="51">
        <f aca="true" t="shared" si="3" ref="N11:N24">M11+1</f>
        <v>43245</v>
      </c>
    </row>
    <row r="12" spans="1:14" ht="20.25" customHeight="1">
      <c r="A12" s="173">
        <v>17</v>
      </c>
      <c r="B12" s="234" t="s">
        <v>238</v>
      </c>
      <c r="C12" s="247">
        <f aca="true" t="shared" si="4" ref="C12:C24">C11+1</f>
        <v>9</v>
      </c>
      <c r="D12" s="248" t="s">
        <v>239</v>
      </c>
      <c r="E12" s="19">
        <f>E11+7</f>
        <v>43212</v>
      </c>
      <c r="F12" s="20">
        <f>E12+2</f>
        <v>43214</v>
      </c>
      <c r="G12" s="189" t="s">
        <v>244</v>
      </c>
      <c r="H12" s="190" t="s">
        <v>245</v>
      </c>
      <c r="I12" s="50">
        <v>2</v>
      </c>
      <c r="J12" s="20">
        <f aca="true" t="shared" si="5" ref="J12:J24">J11+7</f>
        <v>43217</v>
      </c>
      <c r="K12" s="51">
        <f t="shared" si="0"/>
        <v>43244</v>
      </c>
      <c r="L12" s="51">
        <f t="shared" si="1"/>
        <v>43247</v>
      </c>
      <c r="M12" s="51">
        <f t="shared" si="2"/>
        <v>43251</v>
      </c>
      <c r="N12" s="51">
        <f t="shared" si="3"/>
        <v>43252</v>
      </c>
    </row>
    <row r="13" spans="1:14" ht="20.25" customHeight="1">
      <c r="A13" s="173">
        <v>18</v>
      </c>
      <c r="B13" s="234" t="s">
        <v>238</v>
      </c>
      <c r="C13" s="247">
        <f t="shared" si="4"/>
        <v>10</v>
      </c>
      <c r="D13" s="248" t="s">
        <v>239</v>
      </c>
      <c r="E13" s="19">
        <f aca="true" t="shared" si="6" ref="E13:E22">E12+7</f>
        <v>43219</v>
      </c>
      <c r="F13" s="20">
        <f aca="true" t="shared" si="7" ref="F13:F24">E13+2</f>
        <v>43221</v>
      </c>
      <c r="G13" s="189" t="s">
        <v>246</v>
      </c>
      <c r="H13" s="190" t="s">
        <v>247</v>
      </c>
      <c r="I13" s="50">
        <v>2</v>
      </c>
      <c r="J13" s="20">
        <f t="shared" si="5"/>
        <v>43224</v>
      </c>
      <c r="K13" s="51">
        <f t="shared" si="0"/>
        <v>43251</v>
      </c>
      <c r="L13" s="51">
        <f t="shared" si="1"/>
        <v>43254</v>
      </c>
      <c r="M13" s="51">
        <f t="shared" si="2"/>
        <v>43258</v>
      </c>
      <c r="N13" s="51">
        <f t="shared" si="3"/>
        <v>43259</v>
      </c>
    </row>
    <row r="14" spans="1:14" ht="20.25" customHeight="1">
      <c r="A14" s="173">
        <v>19</v>
      </c>
      <c r="B14" s="234" t="s">
        <v>238</v>
      </c>
      <c r="C14" s="247">
        <f t="shared" si="4"/>
        <v>11</v>
      </c>
      <c r="D14" s="248" t="s">
        <v>239</v>
      </c>
      <c r="E14" s="19">
        <f t="shared" si="6"/>
        <v>43226</v>
      </c>
      <c r="F14" s="20">
        <f t="shared" si="7"/>
        <v>43228</v>
      </c>
      <c r="G14" s="189" t="s">
        <v>248</v>
      </c>
      <c r="H14" s="190" t="s">
        <v>249</v>
      </c>
      <c r="I14" s="50">
        <v>2</v>
      </c>
      <c r="J14" s="20">
        <f t="shared" si="5"/>
        <v>43231</v>
      </c>
      <c r="K14" s="51">
        <f t="shared" si="0"/>
        <v>43258</v>
      </c>
      <c r="L14" s="51">
        <f t="shared" si="1"/>
        <v>43261</v>
      </c>
      <c r="M14" s="51">
        <f t="shared" si="2"/>
        <v>43265</v>
      </c>
      <c r="N14" s="51">
        <f t="shared" si="3"/>
        <v>43266</v>
      </c>
    </row>
    <row r="15" spans="1:14" ht="20.25" customHeight="1">
      <c r="A15" s="173">
        <v>20</v>
      </c>
      <c r="B15" s="234" t="s">
        <v>238</v>
      </c>
      <c r="C15" s="247">
        <f t="shared" si="4"/>
        <v>12</v>
      </c>
      <c r="D15" s="248" t="s">
        <v>239</v>
      </c>
      <c r="E15" s="19">
        <f t="shared" si="6"/>
        <v>43233</v>
      </c>
      <c r="F15" s="20">
        <f t="shared" si="7"/>
        <v>43235</v>
      </c>
      <c r="G15" s="250" t="s">
        <v>65</v>
      </c>
      <c r="H15" s="252" t="s">
        <v>250</v>
      </c>
      <c r="I15" s="50">
        <v>1</v>
      </c>
      <c r="J15" s="20">
        <f t="shared" si="5"/>
        <v>43238</v>
      </c>
      <c r="K15" s="51">
        <f t="shared" si="0"/>
        <v>43265</v>
      </c>
      <c r="L15" s="51">
        <f t="shared" si="1"/>
        <v>43268</v>
      </c>
      <c r="M15" s="51">
        <f t="shared" si="2"/>
        <v>43272</v>
      </c>
      <c r="N15" s="51">
        <f t="shared" si="3"/>
        <v>43273</v>
      </c>
    </row>
    <row r="16" spans="1:14" ht="20.25" customHeight="1">
      <c r="A16" s="173">
        <v>21</v>
      </c>
      <c r="B16" s="234" t="s">
        <v>238</v>
      </c>
      <c r="C16" s="247">
        <f t="shared" si="4"/>
        <v>13</v>
      </c>
      <c r="D16" s="248" t="s">
        <v>239</v>
      </c>
      <c r="E16" s="19">
        <f t="shared" si="6"/>
        <v>43240</v>
      </c>
      <c r="F16" s="20">
        <f t="shared" si="7"/>
        <v>43242</v>
      </c>
      <c r="G16" s="189" t="s">
        <v>251</v>
      </c>
      <c r="H16" s="190" t="s">
        <v>252</v>
      </c>
      <c r="I16" s="50">
        <v>7</v>
      </c>
      <c r="J16" s="20">
        <f t="shared" si="5"/>
        <v>43245</v>
      </c>
      <c r="K16" s="51">
        <f t="shared" si="0"/>
        <v>43272</v>
      </c>
      <c r="L16" s="51">
        <f t="shared" si="1"/>
        <v>43275</v>
      </c>
      <c r="M16" s="51">
        <f t="shared" si="2"/>
        <v>43279</v>
      </c>
      <c r="N16" s="51">
        <f t="shared" si="3"/>
        <v>43280</v>
      </c>
    </row>
    <row r="17" spans="1:14" ht="20.25" customHeight="1">
      <c r="A17" s="173">
        <v>22</v>
      </c>
      <c r="B17" s="234" t="s">
        <v>238</v>
      </c>
      <c r="C17" s="247">
        <f t="shared" si="4"/>
        <v>14</v>
      </c>
      <c r="D17" s="248" t="s">
        <v>239</v>
      </c>
      <c r="E17" s="19">
        <f t="shared" si="6"/>
        <v>43247</v>
      </c>
      <c r="F17" s="20">
        <f t="shared" si="7"/>
        <v>43249</v>
      </c>
      <c r="G17" s="250" t="s">
        <v>65</v>
      </c>
      <c r="H17" s="252" t="s">
        <v>253</v>
      </c>
      <c r="I17" s="50">
        <v>1</v>
      </c>
      <c r="J17" s="20">
        <f t="shared" si="5"/>
        <v>43252</v>
      </c>
      <c r="K17" s="51">
        <f t="shared" si="0"/>
        <v>43279</v>
      </c>
      <c r="L17" s="51">
        <f t="shared" si="1"/>
        <v>43282</v>
      </c>
      <c r="M17" s="51">
        <f t="shared" si="2"/>
        <v>43286</v>
      </c>
      <c r="N17" s="51">
        <f t="shared" si="3"/>
        <v>43287</v>
      </c>
    </row>
    <row r="18" spans="1:14" ht="20.25" customHeight="1">
      <c r="A18" s="173">
        <v>23</v>
      </c>
      <c r="B18" s="234" t="s">
        <v>238</v>
      </c>
      <c r="C18" s="247">
        <f t="shared" si="4"/>
        <v>15</v>
      </c>
      <c r="D18" s="248" t="s">
        <v>239</v>
      </c>
      <c r="E18" s="19">
        <f t="shared" si="6"/>
        <v>43254</v>
      </c>
      <c r="F18" s="20">
        <f t="shared" si="7"/>
        <v>43256</v>
      </c>
      <c r="G18" s="250" t="s">
        <v>65</v>
      </c>
      <c r="H18" s="252" t="s">
        <v>254</v>
      </c>
      <c r="I18" s="50">
        <v>1</v>
      </c>
      <c r="J18" s="20">
        <f t="shared" si="5"/>
        <v>43259</v>
      </c>
      <c r="K18" s="51">
        <f t="shared" si="0"/>
        <v>43286</v>
      </c>
      <c r="L18" s="51">
        <f t="shared" si="1"/>
        <v>43289</v>
      </c>
      <c r="M18" s="51">
        <f t="shared" si="2"/>
        <v>43293</v>
      </c>
      <c r="N18" s="51">
        <f t="shared" si="3"/>
        <v>43294</v>
      </c>
    </row>
    <row r="19" spans="1:14" ht="20.25" customHeight="1">
      <c r="A19" s="173">
        <v>24</v>
      </c>
      <c r="B19" s="234" t="s">
        <v>238</v>
      </c>
      <c r="C19" s="247">
        <f t="shared" si="4"/>
        <v>16</v>
      </c>
      <c r="D19" s="248" t="s">
        <v>239</v>
      </c>
      <c r="E19" s="19">
        <f t="shared" si="6"/>
        <v>43261</v>
      </c>
      <c r="F19" s="20">
        <f t="shared" si="7"/>
        <v>43263</v>
      </c>
      <c r="G19" s="189" t="s">
        <v>255</v>
      </c>
      <c r="H19" s="190" t="s">
        <v>256</v>
      </c>
      <c r="I19" s="50">
        <v>55</v>
      </c>
      <c r="J19" s="20">
        <f t="shared" si="5"/>
        <v>43266</v>
      </c>
      <c r="K19" s="51">
        <f t="shared" si="0"/>
        <v>43293</v>
      </c>
      <c r="L19" s="51">
        <f t="shared" si="1"/>
        <v>43296</v>
      </c>
      <c r="M19" s="51">
        <f t="shared" si="2"/>
        <v>43300</v>
      </c>
      <c r="N19" s="51">
        <f t="shared" si="3"/>
        <v>43301</v>
      </c>
    </row>
    <row r="20" spans="1:14" ht="20.25" customHeight="1">
      <c r="A20" s="173">
        <v>25</v>
      </c>
      <c r="B20" s="234" t="s">
        <v>238</v>
      </c>
      <c r="C20" s="247">
        <f t="shared" si="4"/>
        <v>17</v>
      </c>
      <c r="D20" s="248" t="s">
        <v>239</v>
      </c>
      <c r="E20" s="19">
        <f t="shared" si="6"/>
        <v>43268</v>
      </c>
      <c r="F20" s="20">
        <f t="shared" si="7"/>
        <v>43270</v>
      </c>
      <c r="G20" s="250" t="s">
        <v>65</v>
      </c>
      <c r="H20" s="252" t="s">
        <v>257</v>
      </c>
      <c r="I20" s="50">
        <v>1</v>
      </c>
      <c r="J20" s="20">
        <f t="shared" si="5"/>
        <v>43273</v>
      </c>
      <c r="K20" s="51">
        <f t="shared" si="0"/>
        <v>43300</v>
      </c>
      <c r="L20" s="51">
        <f t="shared" si="1"/>
        <v>43303</v>
      </c>
      <c r="M20" s="51">
        <f t="shared" si="2"/>
        <v>43307</v>
      </c>
      <c r="N20" s="51">
        <f t="shared" si="3"/>
        <v>43308</v>
      </c>
    </row>
    <row r="21" spans="1:14" ht="20.25" customHeight="1">
      <c r="A21" s="173">
        <v>26</v>
      </c>
      <c r="B21" s="234" t="s">
        <v>238</v>
      </c>
      <c r="C21" s="247">
        <f t="shared" si="4"/>
        <v>18</v>
      </c>
      <c r="D21" s="248" t="s">
        <v>239</v>
      </c>
      <c r="E21" s="19">
        <f t="shared" si="6"/>
        <v>43275</v>
      </c>
      <c r="F21" s="20">
        <f t="shared" si="7"/>
        <v>43277</v>
      </c>
      <c r="G21" s="189" t="s">
        <v>240</v>
      </c>
      <c r="H21" s="190" t="s">
        <v>241</v>
      </c>
      <c r="I21" s="50">
        <f>I10+1</f>
        <v>3</v>
      </c>
      <c r="J21" s="20">
        <f t="shared" si="5"/>
        <v>43280</v>
      </c>
      <c r="K21" s="51">
        <f t="shared" si="0"/>
        <v>43307</v>
      </c>
      <c r="L21" s="51">
        <f t="shared" si="1"/>
        <v>43310</v>
      </c>
      <c r="M21" s="51">
        <f t="shared" si="2"/>
        <v>43314</v>
      </c>
      <c r="N21" s="51">
        <f t="shared" si="3"/>
        <v>43315</v>
      </c>
    </row>
    <row r="22" spans="1:14" ht="20.25" customHeight="1">
      <c r="A22" s="173">
        <v>27</v>
      </c>
      <c r="B22" s="234" t="s">
        <v>238</v>
      </c>
      <c r="C22" s="247">
        <f t="shared" si="4"/>
        <v>19</v>
      </c>
      <c r="D22" s="248" t="s">
        <v>239</v>
      </c>
      <c r="E22" s="19">
        <f t="shared" si="6"/>
        <v>43282</v>
      </c>
      <c r="F22" s="20">
        <f t="shared" si="7"/>
        <v>43284</v>
      </c>
      <c r="G22" s="189" t="s">
        <v>242</v>
      </c>
      <c r="H22" s="190" t="s">
        <v>243</v>
      </c>
      <c r="I22" s="50">
        <f>I11+1</f>
        <v>28</v>
      </c>
      <c r="J22" s="20">
        <f t="shared" si="5"/>
        <v>43287</v>
      </c>
      <c r="K22" s="51">
        <f t="shared" si="0"/>
        <v>43314</v>
      </c>
      <c r="L22" s="51">
        <f t="shared" si="1"/>
        <v>43317</v>
      </c>
      <c r="M22" s="51">
        <f t="shared" si="2"/>
        <v>43321</v>
      </c>
      <c r="N22" s="51">
        <f t="shared" si="3"/>
        <v>43322</v>
      </c>
    </row>
    <row r="23" spans="1:14" ht="20.25" customHeight="1">
      <c r="A23" s="173">
        <v>28</v>
      </c>
      <c r="B23" s="234" t="s">
        <v>238</v>
      </c>
      <c r="C23" s="247">
        <f t="shared" si="4"/>
        <v>20</v>
      </c>
      <c r="D23" s="248" t="s">
        <v>239</v>
      </c>
      <c r="E23" s="19">
        <f>E22+7</f>
        <v>43289</v>
      </c>
      <c r="F23" s="20">
        <f t="shared" si="7"/>
        <v>43291</v>
      </c>
      <c r="G23" s="189" t="s">
        <v>244</v>
      </c>
      <c r="H23" s="190" t="s">
        <v>245</v>
      </c>
      <c r="I23" s="50">
        <f>I12+1</f>
        <v>3</v>
      </c>
      <c r="J23" s="20">
        <f t="shared" si="5"/>
        <v>43294</v>
      </c>
      <c r="K23" s="51">
        <f t="shared" si="0"/>
        <v>43321</v>
      </c>
      <c r="L23" s="51">
        <f t="shared" si="1"/>
        <v>43324</v>
      </c>
      <c r="M23" s="51">
        <f t="shared" si="2"/>
        <v>43328</v>
      </c>
      <c r="N23" s="51">
        <f t="shared" si="3"/>
        <v>43329</v>
      </c>
    </row>
    <row r="24" spans="1:14" ht="20.25" customHeight="1">
      <c r="A24" s="173">
        <v>29</v>
      </c>
      <c r="B24" s="234" t="s">
        <v>238</v>
      </c>
      <c r="C24" s="247">
        <f t="shared" si="4"/>
        <v>21</v>
      </c>
      <c r="D24" s="248" t="s">
        <v>239</v>
      </c>
      <c r="E24" s="19">
        <f>E23+7</f>
        <v>43296</v>
      </c>
      <c r="F24" s="20">
        <f t="shared" si="7"/>
        <v>43298</v>
      </c>
      <c r="G24" s="189" t="s">
        <v>246</v>
      </c>
      <c r="H24" s="190" t="s">
        <v>247</v>
      </c>
      <c r="I24" s="50">
        <f>I13+1</f>
        <v>3</v>
      </c>
      <c r="J24" s="20">
        <f t="shared" si="5"/>
        <v>43301</v>
      </c>
      <c r="K24" s="51">
        <f t="shared" si="0"/>
        <v>43328</v>
      </c>
      <c r="L24" s="51">
        <f t="shared" si="1"/>
        <v>43331</v>
      </c>
      <c r="M24" s="51">
        <f t="shared" si="2"/>
        <v>43335</v>
      </c>
      <c r="N24" s="51">
        <f t="shared" si="3"/>
        <v>43336</v>
      </c>
    </row>
    <row r="25" spans="1:14" ht="15.75">
      <c r="A25" s="37" t="s">
        <v>4</v>
      </c>
      <c r="B25" s="237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5.75">
      <c r="A26" s="40" t="s">
        <v>85</v>
      </c>
      <c r="B26" s="43"/>
      <c r="C26" s="41"/>
      <c r="D26" s="41"/>
      <c r="E26" s="41"/>
      <c r="F26" s="42"/>
      <c r="G26" s="42"/>
      <c r="H26" s="42"/>
      <c r="I26" s="42"/>
      <c r="J26" s="55"/>
      <c r="K26" s="55"/>
      <c r="L26" s="55"/>
      <c r="M26" s="55"/>
      <c r="N26" s="55"/>
    </row>
    <row r="27" spans="1:14" ht="15.75">
      <c r="A27" s="166" t="s">
        <v>258</v>
      </c>
      <c r="B27" s="42"/>
      <c r="C27" s="40"/>
      <c r="D27" s="40"/>
      <c r="E27" s="40"/>
      <c r="F27" s="42"/>
      <c r="G27" s="42"/>
      <c r="H27" s="42"/>
      <c r="I27" s="42"/>
      <c r="J27" s="57"/>
      <c r="K27" s="57"/>
      <c r="L27" s="57"/>
      <c r="M27" s="57"/>
      <c r="N27" s="57"/>
    </row>
    <row r="28" spans="1:14" ht="15.75">
      <c r="A28" s="47"/>
      <c r="B28" s="44"/>
      <c r="C28" s="42"/>
      <c r="D28" s="42"/>
      <c r="E28" s="45"/>
      <c r="F28" s="45"/>
      <c r="G28" s="45"/>
      <c r="H28" s="45"/>
      <c r="I28" s="45"/>
      <c r="J28" s="59"/>
      <c r="K28" s="59"/>
      <c r="L28" s="59"/>
      <c r="M28" s="59"/>
      <c r="N28" s="59"/>
    </row>
    <row r="29" spans="1:14" ht="15.75">
      <c r="A29" s="47"/>
      <c r="B29" s="46"/>
      <c r="C29" s="42"/>
      <c r="D29" s="42"/>
      <c r="E29" s="45"/>
      <c r="F29" s="45"/>
      <c r="G29" s="45"/>
      <c r="H29" s="45"/>
      <c r="I29" s="45"/>
      <c r="J29" s="60"/>
      <c r="K29" s="60"/>
      <c r="L29" s="60"/>
      <c r="M29" s="60"/>
      <c r="N29" s="60"/>
    </row>
    <row r="30" spans="1:14" ht="15.75">
      <c r="A30" s="47"/>
      <c r="B30" s="47"/>
      <c r="C30" s="42"/>
      <c r="D30" s="42"/>
      <c r="E30" s="42"/>
      <c r="F30" s="42"/>
      <c r="G30" s="42"/>
      <c r="H30" s="42"/>
      <c r="I30" s="42"/>
      <c r="J30" s="61"/>
      <c r="K30" s="61"/>
      <c r="L30" s="61"/>
      <c r="M30" s="61"/>
      <c r="N30" s="61"/>
    </row>
    <row r="31" spans="1:14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</sheetData>
  <sheetProtection/>
  <mergeCells count="8">
    <mergeCell ref="G6:G7"/>
    <mergeCell ref="H6:H7"/>
    <mergeCell ref="I6:I7"/>
    <mergeCell ref="A6:A7"/>
    <mergeCell ref="B6:B7"/>
    <mergeCell ref="C6:C7"/>
    <mergeCell ref="D6:D7"/>
    <mergeCell ref="F6:F7"/>
  </mergeCells>
  <conditionalFormatting sqref="G9:I24 C9:C24">
    <cfRule type="expression" priority="3" dxfId="0">
      <formula>'EC4 (HAIAN)'!#REF!="ONE"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3:P32"/>
  <sheetViews>
    <sheetView view="pageBreakPreview" zoomScale="70" zoomScaleNormal="6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E12" sqref="E12"/>
    </sheetView>
  </sheetViews>
  <sheetFormatPr defaultColWidth="8.8515625" defaultRowHeight="12.75"/>
  <cols>
    <col min="1" max="1" width="8.421875" style="2" customWidth="1"/>
    <col min="2" max="2" width="27.140625" style="2" customWidth="1"/>
    <col min="3" max="3" width="9.140625" style="2" customWidth="1"/>
    <col min="4" max="4" width="10.421875" style="2" customWidth="1"/>
    <col min="5" max="5" width="14.00390625" style="2" customWidth="1"/>
    <col min="6" max="6" width="11.140625" style="2" customWidth="1"/>
    <col min="7" max="7" width="17.421875" style="2" customWidth="1"/>
    <col min="8" max="8" width="24.00390625" style="2" customWidth="1"/>
    <col min="9" max="9" width="10.140625" style="2" customWidth="1"/>
    <col min="10" max="10" width="10.57421875" style="2" customWidth="1"/>
    <col min="11" max="11" width="15.140625" style="2" customWidth="1"/>
    <col min="12" max="12" width="17.421875" style="2" customWidth="1"/>
    <col min="13" max="13" width="20.421875" style="2" customWidth="1"/>
    <col min="14" max="14" width="20.57421875" style="2" customWidth="1"/>
    <col min="15" max="15" width="26.140625" style="2" customWidth="1"/>
    <col min="16" max="16" width="19.140625" style="2" customWidth="1"/>
    <col min="17" max="16384" width="8.8515625" style="2" customWidth="1"/>
  </cols>
  <sheetData>
    <row r="3" spans="1:16" ht="46.5" customHeight="1">
      <c r="A3" s="137"/>
      <c r="B3" s="3"/>
      <c r="C3" s="3"/>
      <c r="D3" s="4"/>
      <c r="E3" s="4"/>
      <c r="F3" s="4"/>
      <c r="G3" s="5"/>
      <c r="H3" s="5"/>
      <c r="I3" s="5"/>
      <c r="J3" s="5"/>
      <c r="K3" s="10"/>
      <c r="L3" s="10"/>
      <c r="M3" s="10"/>
      <c r="N3" s="10"/>
      <c r="O3" s="10"/>
      <c r="P3" s="10"/>
    </row>
    <row r="4" spans="1:16" ht="46.5" customHeight="1">
      <c r="A4" s="137"/>
      <c r="B4" s="6"/>
      <c r="C4" s="6"/>
      <c r="D4" s="4"/>
      <c r="E4" s="7" t="s">
        <v>25</v>
      </c>
      <c r="G4" s="188"/>
      <c r="H4" s="188"/>
      <c r="I4" s="188"/>
      <c r="J4" s="138"/>
      <c r="K4" s="139"/>
      <c r="L4" s="139"/>
      <c r="M4" s="139"/>
      <c r="N4" s="139"/>
      <c r="O4" s="184"/>
      <c r="P4" s="184"/>
    </row>
    <row r="5" spans="1:16" ht="52.5" customHeight="1">
      <c r="A5" s="9" t="s">
        <v>259</v>
      </c>
      <c r="B5" s="141"/>
      <c r="C5" s="6"/>
      <c r="D5" s="4"/>
      <c r="E5" s="4"/>
      <c r="F5" s="4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1" customFormat="1" ht="20.25" customHeight="1">
      <c r="A6" s="302" t="s">
        <v>228</v>
      </c>
      <c r="B6" s="291" t="s">
        <v>27</v>
      </c>
      <c r="C6" s="293" t="s">
        <v>28</v>
      </c>
      <c r="D6" s="291" t="s">
        <v>29</v>
      </c>
      <c r="E6" s="291" t="s">
        <v>151</v>
      </c>
      <c r="F6" s="12" t="s">
        <v>30</v>
      </c>
      <c r="G6" s="304" t="s">
        <v>160</v>
      </c>
      <c r="H6" s="295" t="s">
        <v>32</v>
      </c>
      <c r="I6" s="293" t="s">
        <v>28</v>
      </c>
      <c r="J6" s="291" t="s">
        <v>29</v>
      </c>
      <c r="K6" s="11" t="s">
        <v>30</v>
      </c>
      <c r="L6" s="48" t="s">
        <v>260</v>
      </c>
      <c r="M6" s="49" t="s">
        <v>229</v>
      </c>
      <c r="N6" s="48" t="s">
        <v>33</v>
      </c>
      <c r="O6" s="49" t="s">
        <v>34</v>
      </c>
      <c r="P6" s="49" t="s">
        <v>35</v>
      </c>
    </row>
    <row r="7" spans="1:16" s="1" customFormat="1" ht="20.25" customHeight="1">
      <c r="A7" s="303"/>
      <c r="B7" s="292"/>
      <c r="C7" s="294"/>
      <c r="D7" s="292"/>
      <c r="E7" s="292"/>
      <c r="F7" s="14" t="s">
        <v>231</v>
      </c>
      <c r="G7" s="292"/>
      <c r="H7" s="296"/>
      <c r="I7" s="294"/>
      <c r="J7" s="292"/>
      <c r="K7" s="13" t="s">
        <v>232</v>
      </c>
      <c r="L7" s="48" t="s">
        <v>163</v>
      </c>
      <c r="M7" s="49" t="s">
        <v>161</v>
      </c>
      <c r="N7" s="48" t="s">
        <v>38</v>
      </c>
      <c r="O7" s="49" t="s">
        <v>39</v>
      </c>
      <c r="P7" s="49" t="s">
        <v>40</v>
      </c>
    </row>
    <row r="8" spans="1:16" ht="20.25" customHeight="1">
      <c r="A8" s="172"/>
      <c r="B8" s="15"/>
      <c r="C8" s="147"/>
      <c r="D8" s="16"/>
      <c r="E8" s="16"/>
      <c r="F8" s="17" t="s">
        <v>45</v>
      </c>
      <c r="G8" s="18" t="s">
        <v>261</v>
      </c>
      <c r="H8" s="18"/>
      <c r="I8" s="18"/>
      <c r="J8" s="18"/>
      <c r="K8" s="18" t="s">
        <v>236</v>
      </c>
      <c r="L8" s="18" t="s">
        <v>235</v>
      </c>
      <c r="M8" s="18" t="s">
        <v>236</v>
      </c>
      <c r="N8" s="18" t="s">
        <v>43</v>
      </c>
      <c r="O8" s="18" t="s">
        <v>237</v>
      </c>
      <c r="P8" s="18" t="s">
        <v>262</v>
      </c>
    </row>
    <row r="9" spans="1:16" ht="20.25" customHeight="1">
      <c r="A9" s="173">
        <v>14</v>
      </c>
      <c r="B9" s="234" t="s">
        <v>263</v>
      </c>
      <c r="C9" s="235" t="s">
        <v>264</v>
      </c>
      <c r="D9" s="247">
        <v>127</v>
      </c>
      <c r="E9" s="248" t="s">
        <v>265</v>
      </c>
      <c r="F9" s="19">
        <v>43195</v>
      </c>
      <c r="G9" s="20">
        <f>F9+2</f>
        <v>43197</v>
      </c>
      <c r="H9" s="189" t="s">
        <v>266</v>
      </c>
      <c r="I9" s="190" t="s">
        <v>267</v>
      </c>
      <c r="J9" s="50">
        <v>36</v>
      </c>
      <c r="K9" s="51">
        <v>43198</v>
      </c>
      <c r="L9" s="51">
        <v>43224</v>
      </c>
      <c r="M9" s="51">
        <v>43226</v>
      </c>
      <c r="N9" s="51">
        <v>43230</v>
      </c>
      <c r="O9" s="51">
        <v>43231</v>
      </c>
      <c r="P9" s="51">
        <v>43234</v>
      </c>
    </row>
    <row r="10" spans="1:16" ht="20.25" customHeight="1">
      <c r="A10" s="173">
        <v>15</v>
      </c>
      <c r="B10" s="234" t="s">
        <v>263</v>
      </c>
      <c r="C10" s="235" t="s">
        <v>264</v>
      </c>
      <c r="D10" s="247">
        <v>128</v>
      </c>
      <c r="E10" s="248" t="s">
        <v>265</v>
      </c>
      <c r="F10" s="19">
        <f>F9+7</f>
        <v>43202</v>
      </c>
      <c r="G10" s="20">
        <f>F10+2</f>
        <v>43204</v>
      </c>
      <c r="H10" s="249" t="s">
        <v>268</v>
      </c>
      <c r="I10" s="251" t="s">
        <v>269</v>
      </c>
      <c r="J10" s="50">
        <v>49</v>
      </c>
      <c r="K10" s="51">
        <v>43205</v>
      </c>
      <c r="L10" s="51">
        <f>K10+26</f>
        <v>43231</v>
      </c>
      <c r="M10" s="51">
        <f>L10+2</f>
        <v>43233</v>
      </c>
      <c r="N10" s="51">
        <f>M10+4</f>
        <v>43237</v>
      </c>
      <c r="O10" s="51">
        <f>N10+1</f>
        <v>43238</v>
      </c>
      <c r="P10" s="51">
        <f>O10+3</f>
        <v>43241</v>
      </c>
    </row>
    <row r="11" spans="1:16" ht="20.25" customHeight="1">
      <c r="A11" s="173">
        <v>16</v>
      </c>
      <c r="B11" s="234" t="s">
        <v>263</v>
      </c>
      <c r="C11" s="235" t="s">
        <v>264</v>
      </c>
      <c r="D11" s="247">
        <f>D10+1</f>
        <v>129</v>
      </c>
      <c r="E11" s="248" t="s">
        <v>265</v>
      </c>
      <c r="F11" s="19">
        <f>F10+7</f>
        <v>43209</v>
      </c>
      <c r="G11" s="20">
        <f>F11+2</f>
        <v>43211</v>
      </c>
      <c r="H11" s="250" t="s">
        <v>65</v>
      </c>
      <c r="I11" s="252" t="s">
        <v>270</v>
      </c>
      <c r="J11" s="50">
        <v>1</v>
      </c>
      <c r="K11" s="20">
        <f>K10+7</f>
        <v>43212</v>
      </c>
      <c r="L11" s="51">
        <f aca="true" t="shared" si="0" ref="L11:L24">K11+27</f>
        <v>43239</v>
      </c>
      <c r="M11" s="51">
        <f aca="true" t="shared" si="1" ref="M11:M24">L11+3</f>
        <v>43242</v>
      </c>
      <c r="N11" s="51">
        <f aca="true" t="shared" si="2" ref="N11:N24">M11+4</f>
        <v>43246</v>
      </c>
      <c r="O11" s="51">
        <f aca="true" t="shared" si="3" ref="O11:O24">N11+1</f>
        <v>43247</v>
      </c>
      <c r="P11" s="51">
        <f aca="true" t="shared" si="4" ref="P11:P24">O11+3</f>
        <v>43250</v>
      </c>
    </row>
    <row r="12" spans="1:16" ht="20.25" customHeight="1">
      <c r="A12" s="173">
        <v>17</v>
      </c>
      <c r="B12" s="234" t="s">
        <v>263</v>
      </c>
      <c r="C12" s="235" t="s">
        <v>264</v>
      </c>
      <c r="D12" s="247">
        <f aca="true" t="shared" si="5" ref="D12:D24">D11+1</f>
        <v>130</v>
      </c>
      <c r="E12" s="248" t="s">
        <v>265</v>
      </c>
      <c r="F12" s="19">
        <f>F11+7</f>
        <v>43216</v>
      </c>
      <c r="G12" s="20">
        <f>F12+2</f>
        <v>43218</v>
      </c>
      <c r="H12" s="249" t="s">
        <v>271</v>
      </c>
      <c r="I12" s="251" t="s">
        <v>272</v>
      </c>
      <c r="J12" s="50">
        <v>102</v>
      </c>
      <c r="K12" s="20">
        <f aca="true" t="shared" si="6" ref="K12:K24">K11+7</f>
        <v>43219</v>
      </c>
      <c r="L12" s="51">
        <f t="shared" si="0"/>
        <v>43246</v>
      </c>
      <c r="M12" s="51">
        <f t="shared" si="1"/>
        <v>43249</v>
      </c>
      <c r="N12" s="51">
        <f t="shared" si="2"/>
        <v>43253</v>
      </c>
      <c r="O12" s="51">
        <f t="shared" si="3"/>
        <v>43254</v>
      </c>
      <c r="P12" s="51">
        <f t="shared" si="4"/>
        <v>43257</v>
      </c>
    </row>
    <row r="13" spans="1:16" ht="20.25" customHeight="1">
      <c r="A13" s="173">
        <v>18</v>
      </c>
      <c r="B13" s="234" t="s">
        <v>263</v>
      </c>
      <c r="C13" s="235" t="s">
        <v>264</v>
      </c>
      <c r="D13" s="247">
        <f t="shared" si="5"/>
        <v>131</v>
      </c>
      <c r="E13" s="248" t="s">
        <v>265</v>
      </c>
      <c r="F13" s="19">
        <f aca="true" t="shared" si="7" ref="F13:F22">F12+7</f>
        <v>43223</v>
      </c>
      <c r="G13" s="20">
        <f aca="true" t="shared" si="8" ref="G13:G24">F13+2</f>
        <v>43225</v>
      </c>
      <c r="H13" s="250" t="s">
        <v>65</v>
      </c>
      <c r="I13" s="252" t="s">
        <v>273</v>
      </c>
      <c r="J13" s="50">
        <v>1</v>
      </c>
      <c r="K13" s="20">
        <f t="shared" si="6"/>
        <v>43226</v>
      </c>
      <c r="L13" s="51">
        <f t="shared" si="0"/>
        <v>43253</v>
      </c>
      <c r="M13" s="51">
        <f t="shared" si="1"/>
        <v>43256</v>
      </c>
      <c r="N13" s="51">
        <f t="shared" si="2"/>
        <v>43260</v>
      </c>
      <c r="O13" s="51">
        <f t="shared" si="3"/>
        <v>43261</v>
      </c>
      <c r="P13" s="51">
        <f t="shared" si="4"/>
        <v>43264</v>
      </c>
    </row>
    <row r="14" spans="1:16" ht="20.25" customHeight="1">
      <c r="A14" s="173">
        <v>19</v>
      </c>
      <c r="B14" s="234" t="s">
        <v>263</v>
      </c>
      <c r="C14" s="235" t="s">
        <v>264</v>
      </c>
      <c r="D14" s="247">
        <f t="shared" si="5"/>
        <v>132</v>
      </c>
      <c r="E14" s="248" t="s">
        <v>265</v>
      </c>
      <c r="F14" s="19">
        <f t="shared" si="7"/>
        <v>43230</v>
      </c>
      <c r="G14" s="20">
        <f t="shared" si="8"/>
        <v>43232</v>
      </c>
      <c r="H14" s="249" t="s">
        <v>274</v>
      </c>
      <c r="I14" s="251" t="s">
        <v>275</v>
      </c>
      <c r="J14" s="50">
        <v>115</v>
      </c>
      <c r="K14" s="20">
        <f t="shared" si="6"/>
        <v>43233</v>
      </c>
      <c r="L14" s="51">
        <f t="shared" si="0"/>
        <v>43260</v>
      </c>
      <c r="M14" s="51">
        <f t="shared" si="1"/>
        <v>43263</v>
      </c>
      <c r="N14" s="51">
        <f t="shared" si="2"/>
        <v>43267</v>
      </c>
      <c r="O14" s="51">
        <f t="shared" si="3"/>
        <v>43268</v>
      </c>
      <c r="P14" s="51">
        <f t="shared" si="4"/>
        <v>43271</v>
      </c>
    </row>
    <row r="15" spans="1:16" ht="20.25" customHeight="1">
      <c r="A15" s="173">
        <v>20</v>
      </c>
      <c r="B15" s="234" t="s">
        <v>263</v>
      </c>
      <c r="C15" s="235" t="s">
        <v>264</v>
      </c>
      <c r="D15" s="247">
        <f t="shared" si="5"/>
        <v>133</v>
      </c>
      <c r="E15" s="248" t="s">
        <v>265</v>
      </c>
      <c r="F15" s="19">
        <f t="shared" si="7"/>
        <v>43237</v>
      </c>
      <c r="G15" s="20">
        <f t="shared" si="8"/>
        <v>43239</v>
      </c>
      <c r="H15" s="249" t="s">
        <v>276</v>
      </c>
      <c r="I15" s="251" t="s">
        <v>277</v>
      </c>
      <c r="J15" s="50">
        <v>107</v>
      </c>
      <c r="K15" s="20">
        <f t="shared" si="6"/>
        <v>43240</v>
      </c>
      <c r="L15" s="51">
        <f t="shared" si="0"/>
        <v>43267</v>
      </c>
      <c r="M15" s="51">
        <f t="shared" si="1"/>
        <v>43270</v>
      </c>
      <c r="N15" s="51">
        <f t="shared" si="2"/>
        <v>43274</v>
      </c>
      <c r="O15" s="51">
        <f t="shared" si="3"/>
        <v>43275</v>
      </c>
      <c r="P15" s="51">
        <f t="shared" si="4"/>
        <v>43278</v>
      </c>
    </row>
    <row r="16" spans="1:16" ht="20.25" customHeight="1">
      <c r="A16" s="173">
        <v>21</v>
      </c>
      <c r="B16" s="234" t="s">
        <v>263</v>
      </c>
      <c r="C16" s="235" t="s">
        <v>264</v>
      </c>
      <c r="D16" s="247">
        <f t="shared" si="5"/>
        <v>134</v>
      </c>
      <c r="E16" s="248" t="s">
        <v>265</v>
      </c>
      <c r="F16" s="19">
        <f t="shared" si="7"/>
        <v>43244</v>
      </c>
      <c r="G16" s="20">
        <f t="shared" si="8"/>
        <v>43246</v>
      </c>
      <c r="H16" s="249" t="s">
        <v>278</v>
      </c>
      <c r="I16" s="251" t="s">
        <v>279</v>
      </c>
      <c r="J16" s="50">
        <v>39</v>
      </c>
      <c r="K16" s="20">
        <f t="shared" si="6"/>
        <v>43247</v>
      </c>
      <c r="L16" s="51">
        <f t="shared" si="0"/>
        <v>43274</v>
      </c>
      <c r="M16" s="51">
        <f t="shared" si="1"/>
        <v>43277</v>
      </c>
      <c r="N16" s="51">
        <f t="shared" si="2"/>
        <v>43281</v>
      </c>
      <c r="O16" s="51">
        <f t="shared" si="3"/>
        <v>43282</v>
      </c>
      <c r="P16" s="51">
        <f t="shared" si="4"/>
        <v>43285</v>
      </c>
    </row>
    <row r="17" spans="1:16" ht="20.25" customHeight="1">
      <c r="A17" s="173">
        <v>22</v>
      </c>
      <c r="B17" s="234" t="s">
        <v>263</v>
      </c>
      <c r="C17" s="235" t="s">
        <v>264</v>
      </c>
      <c r="D17" s="247">
        <f t="shared" si="5"/>
        <v>135</v>
      </c>
      <c r="E17" s="248" t="s">
        <v>265</v>
      </c>
      <c r="F17" s="19">
        <f t="shared" si="7"/>
        <v>43251</v>
      </c>
      <c r="G17" s="20">
        <f t="shared" si="8"/>
        <v>43253</v>
      </c>
      <c r="H17" s="250" t="s">
        <v>65</v>
      </c>
      <c r="I17" s="252" t="s">
        <v>280</v>
      </c>
      <c r="J17" s="50">
        <v>1</v>
      </c>
      <c r="K17" s="20">
        <f t="shared" si="6"/>
        <v>43254</v>
      </c>
      <c r="L17" s="51">
        <f t="shared" si="0"/>
        <v>43281</v>
      </c>
      <c r="M17" s="51">
        <f t="shared" si="1"/>
        <v>43284</v>
      </c>
      <c r="N17" s="51">
        <f t="shared" si="2"/>
        <v>43288</v>
      </c>
      <c r="O17" s="51">
        <f t="shared" si="3"/>
        <v>43289</v>
      </c>
      <c r="P17" s="51">
        <f t="shared" si="4"/>
        <v>43292</v>
      </c>
    </row>
    <row r="18" spans="1:16" ht="20.25" customHeight="1">
      <c r="A18" s="173">
        <v>23</v>
      </c>
      <c r="B18" s="234" t="s">
        <v>263</v>
      </c>
      <c r="C18" s="235" t="s">
        <v>264</v>
      </c>
      <c r="D18" s="247">
        <f t="shared" si="5"/>
        <v>136</v>
      </c>
      <c r="E18" s="248" t="s">
        <v>265</v>
      </c>
      <c r="F18" s="19">
        <f t="shared" si="7"/>
        <v>43258</v>
      </c>
      <c r="G18" s="20">
        <f t="shared" si="8"/>
        <v>43260</v>
      </c>
      <c r="H18" s="249" t="s">
        <v>281</v>
      </c>
      <c r="I18" s="251" t="s">
        <v>282</v>
      </c>
      <c r="J18" s="50">
        <v>41</v>
      </c>
      <c r="K18" s="20">
        <f t="shared" si="6"/>
        <v>43261</v>
      </c>
      <c r="L18" s="51">
        <f t="shared" si="0"/>
        <v>43288</v>
      </c>
      <c r="M18" s="51">
        <f t="shared" si="1"/>
        <v>43291</v>
      </c>
      <c r="N18" s="51">
        <f t="shared" si="2"/>
        <v>43295</v>
      </c>
      <c r="O18" s="51">
        <f t="shared" si="3"/>
        <v>43296</v>
      </c>
      <c r="P18" s="51">
        <f t="shared" si="4"/>
        <v>43299</v>
      </c>
    </row>
    <row r="19" spans="1:16" ht="20.25" customHeight="1">
      <c r="A19" s="173">
        <v>24</v>
      </c>
      <c r="B19" s="234" t="s">
        <v>263</v>
      </c>
      <c r="C19" s="235" t="s">
        <v>264</v>
      </c>
      <c r="D19" s="247">
        <f t="shared" si="5"/>
        <v>137</v>
      </c>
      <c r="E19" s="248" t="s">
        <v>265</v>
      </c>
      <c r="F19" s="19">
        <f t="shared" si="7"/>
        <v>43265</v>
      </c>
      <c r="G19" s="20">
        <f t="shared" si="8"/>
        <v>43267</v>
      </c>
      <c r="H19" s="250" t="s">
        <v>65</v>
      </c>
      <c r="I19" s="252" t="s">
        <v>283</v>
      </c>
      <c r="J19" s="50">
        <v>1</v>
      </c>
      <c r="K19" s="20">
        <f t="shared" si="6"/>
        <v>43268</v>
      </c>
      <c r="L19" s="51">
        <f t="shared" si="0"/>
        <v>43295</v>
      </c>
      <c r="M19" s="51">
        <f t="shared" si="1"/>
        <v>43298</v>
      </c>
      <c r="N19" s="51">
        <f t="shared" si="2"/>
        <v>43302</v>
      </c>
      <c r="O19" s="51">
        <f t="shared" si="3"/>
        <v>43303</v>
      </c>
      <c r="P19" s="51">
        <f t="shared" si="4"/>
        <v>43306</v>
      </c>
    </row>
    <row r="20" spans="1:16" ht="20.25" customHeight="1">
      <c r="A20" s="173">
        <v>25</v>
      </c>
      <c r="B20" s="234" t="s">
        <v>263</v>
      </c>
      <c r="C20" s="235" t="s">
        <v>264</v>
      </c>
      <c r="D20" s="247">
        <f t="shared" si="5"/>
        <v>138</v>
      </c>
      <c r="E20" s="248" t="s">
        <v>265</v>
      </c>
      <c r="F20" s="19">
        <f t="shared" si="7"/>
        <v>43272</v>
      </c>
      <c r="G20" s="20">
        <f t="shared" si="8"/>
        <v>43274</v>
      </c>
      <c r="H20" s="189" t="s">
        <v>266</v>
      </c>
      <c r="I20" s="190" t="s">
        <v>267</v>
      </c>
      <c r="J20" s="50">
        <f>J9+1</f>
        <v>37</v>
      </c>
      <c r="K20" s="20">
        <f t="shared" si="6"/>
        <v>43275</v>
      </c>
      <c r="L20" s="51">
        <f t="shared" si="0"/>
        <v>43302</v>
      </c>
      <c r="M20" s="51">
        <f t="shared" si="1"/>
        <v>43305</v>
      </c>
      <c r="N20" s="51">
        <f t="shared" si="2"/>
        <v>43309</v>
      </c>
      <c r="O20" s="51">
        <f t="shared" si="3"/>
        <v>43310</v>
      </c>
      <c r="P20" s="51">
        <f t="shared" si="4"/>
        <v>43313</v>
      </c>
    </row>
    <row r="21" spans="1:16" ht="20.25" customHeight="1">
      <c r="A21" s="173">
        <v>26</v>
      </c>
      <c r="B21" s="234" t="s">
        <v>263</v>
      </c>
      <c r="C21" s="235" t="s">
        <v>264</v>
      </c>
      <c r="D21" s="247">
        <f t="shared" si="5"/>
        <v>139</v>
      </c>
      <c r="E21" s="248" t="s">
        <v>265</v>
      </c>
      <c r="F21" s="19">
        <f t="shared" si="7"/>
        <v>43279</v>
      </c>
      <c r="G21" s="20">
        <f t="shared" si="8"/>
        <v>43281</v>
      </c>
      <c r="H21" s="249" t="s">
        <v>268</v>
      </c>
      <c r="I21" s="251" t="s">
        <v>269</v>
      </c>
      <c r="J21" s="50">
        <f>J10+1</f>
        <v>50</v>
      </c>
      <c r="K21" s="20">
        <f t="shared" si="6"/>
        <v>43282</v>
      </c>
      <c r="L21" s="51">
        <f t="shared" si="0"/>
        <v>43309</v>
      </c>
      <c r="M21" s="51">
        <f t="shared" si="1"/>
        <v>43312</v>
      </c>
      <c r="N21" s="51">
        <f t="shared" si="2"/>
        <v>43316</v>
      </c>
      <c r="O21" s="51">
        <f t="shared" si="3"/>
        <v>43317</v>
      </c>
      <c r="P21" s="51">
        <f t="shared" si="4"/>
        <v>43320</v>
      </c>
    </row>
    <row r="22" spans="1:16" ht="20.25" customHeight="1">
      <c r="A22" s="173">
        <v>27</v>
      </c>
      <c r="B22" s="234" t="s">
        <v>263</v>
      </c>
      <c r="C22" s="235" t="s">
        <v>264</v>
      </c>
      <c r="D22" s="247">
        <f t="shared" si="5"/>
        <v>140</v>
      </c>
      <c r="E22" s="248" t="s">
        <v>265</v>
      </c>
      <c r="F22" s="19">
        <f t="shared" si="7"/>
        <v>43286</v>
      </c>
      <c r="G22" s="20">
        <f t="shared" si="8"/>
        <v>43288</v>
      </c>
      <c r="H22" s="250" t="s">
        <v>65</v>
      </c>
      <c r="I22" s="252" t="s">
        <v>270</v>
      </c>
      <c r="J22" s="50">
        <f>J11+1</f>
        <v>2</v>
      </c>
      <c r="K22" s="20">
        <f t="shared" si="6"/>
        <v>43289</v>
      </c>
      <c r="L22" s="51">
        <f t="shared" si="0"/>
        <v>43316</v>
      </c>
      <c r="M22" s="51">
        <f t="shared" si="1"/>
        <v>43319</v>
      </c>
      <c r="N22" s="51">
        <f t="shared" si="2"/>
        <v>43323</v>
      </c>
      <c r="O22" s="51">
        <f t="shared" si="3"/>
        <v>43324</v>
      </c>
      <c r="P22" s="51">
        <f t="shared" si="4"/>
        <v>43327</v>
      </c>
    </row>
    <row r="23" spans="1:16" ht="20.25" customHeight="1">
      <c r="A23" s="173">
        <v>28</v>
      </c>
      <c r="B23" s="234" t="s">
        <v>263</v>
      </c>
      <c r="C23" s="235" t="s">
        <v>264</v>
      </c>
      <c r="D23" s="247">
        <f t="shared" si="5"/>
        <v>141</v>
      </c>
      <c r="E23" s="248" t="s">
        <v>265</v>
      </c>
      <c r="F23" s="19">
        <f>F22+7</f>
        <v>43293</v>
      </c>
      <c r="G23" s="20">
        <f t="shared" si="8"/>
        <v>43295</v>
      </c>
      <c r="H23" s="249" t="s">
        <v>271</v>
      </c>
      <c r="I23" s="251" t="s">
        <v>272</v>
      </c>
      <c r="J23" s="50">
        <f>J12+1</f>
        <v>103</v>
      </c>
      <c r="K23" s="20">
        <f t="shared" si="6"/>
        <v>43296</v>
      </c>
      <c r="L23" s="51">
        <f t="shared" si="0"/>
        <v>43323</v>
      </c>
      <c r="M23" s="51">
        <f t="shared" si="1"/>
        <v>43326</v>
      </c>
      <c r="N23" s="51">
        <f t="shared" si="2"/>
        <v>43330</v>
      </c>
      <c r="O23" s="51">
        <f t="shared" si="3"/>
        <v>43331</v>
      </c>
      <c r="P23" s="51">
        <f t="shared" si="4"/>
        <v>43334</v>
      </c>
    </row>
    <row r="24" spans="1:16" ht="20.25" customHeight="1">
      <c r="A24" s="173">
        <v>29</v>
      </c>
      <c r="B24" s="234" t="s">
        <v>263</v>
      </c>
      <c r="C24" s="235" t="s">
        <v>264</v>
      </c>
      <c r="D24" s="247">
        <f t="shared" si="5"/>
        <v>142</v>
      </c>
      <c r="E24" s="248" t="s">
        <v>265</v>
      </c>
      <c r="F24" s="19">
        <f>F23+7</f>
        <v>43300</v>
      </c>
      <c r="G24" s="20">
        <f t="shared" si="8"/>
        <v>43302</v>
      </c>
      <c r="H24" s="250" t="s">
        <v>65</v>
      </c>
      <c r="I24" s="252" t="s">
        <v>273</v>
      </c>
      <c r="J24" s="50">
        <f>J13+1</f>
        <v>2</v>
      </c>
      <c r="K24" s="20">
        <f t="shared" si="6"/>
        <v>43303</v>
      </c>
      <c r="L24" s="51">
        <f t="shared" si="0"/>
        <v>43330</v>
      </c>
      <c r="M24" s="51">
        <f t="shared" si="1"/>
        <v>43333</v>
      </c>
      <c r="N24" s="51">
        <f t="shared" si="2"/>
        <v>43337</v>
      </c>
      <c r="O24" s="51">
        <f t="shared" si="3"/>
        <v>43338</v>
      </c>
      <c r="P24" s="51">
        <f t="shared" si="4"/>
        <v>43341</v>
      </c>
    </row>
    <row r="25" spans="1:16" ht="15.75">
      <c r="A25" s="37" t="s">
        <v>4</v>
      </c>
      <c r="B25" s="237"/>
      <c r="C25" s="237"/>
      <c r="D25" s="38"/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5.75">
      <c r="A26" s="40" t="s">
        <v>85</v>
      </c>
      <c r="B26" s="43"/>
      <c r="C26" s="43"/>
      <c r="D26" s="41"/>
      <c r="E26" s="41"/>
      <c r="F26" s="41"/>
      <c r="G26" s="42"/>
      <c r="H26" s="42"/>
      <c r="I26" s="42"/>
      <c r="J26" s="42"/>
      <c r="K26" s="55"/>
      <c r="L26" s="55"/>
      <c r="M26" s="55"/>
      <c r="N26" s="55"/>
      <c r="O26" s="55"/>
      <c r="P26" s="55"/>
    </row>
    <row r="27" spans="1:16" ht="15.75">
      <c r="A27" s="166" t="s">
        <v>284</v>
      </c>
      <c r="B27" s="42"/>
      <c r="C27" s="42"/>
      <c r="D27" s="40"/>
      <c r="E27" s="40"/>
      <c r="F27" s="40"/>
      <c r="G27" s="42"/>
      <c r="H27" s="42"/>
      <c r="I27" s="42"/>
      <c r="J27" s="42"/>
      <c r="K27" s="57"/>
      <c r="L27" s="57"/>
      <c r="M27" s="57"/>
      <c r="N27" s="57"/>
      <c r="O27" s="57"/>
      <c r="P27" s="57"/>
    </row>
    <row r="28" spans="1:16" ht="15.75">
      <c r="A28" s="47"/>
      <c r="B28" s="44"/>
      <c r="C28" s="44"/>
      <c r="D28" s="42"/>
      <c r="E28" s="42"/>
      <c r="F28" s="45"/>
      <c r="G28" s="45"/>
      <c r="H28" s="45"/>
      <c r="I28" s="45"/>
      <c r="J28" s="45"/>
      <c r="K28" s="59"/>
      <c r="L28" s="59"/>
      <c r="M28" s="59"/>
      <c r="N28" s="59"/>
      <c r="O28" s="59"/>
      <c r="P28" s="59"/>
    </row>
    <row r="29" spans="1:16" ht="15.75">
      <c r="A29" s="47"/>
      <c r="B29" s="46"/>
      <c r="C29" s="46"/>
      <c r="D29" s="42"/>
      <c r="E29" s="42"/>
      <c r="F29" s="45"/>
      <c r="G29" s="45"/>
      <c r="H29" s="45"/>
      <c r="I29" s="45"/>
      <c r="J29" s="45"/>
      <c r="K29" s="60"/>
      <c r="L29" s="60"/>
      <c r="M29" s="60"/>
      <c r="N29" s="60"/>
      <c r="O29" s="60"/>
      <c r="P29" s="60"/>
    </row>
    <row r="30" spans="1:16" ht="15.75">
      <c r="A30" s="47"/>
      <c r="B30" s="47"/>
      <c r="C30" s="47"/>
      <c r="D30" s="42"/>
      <c r="E30" s="42"/>
      <c r="F30" s="42"/>
      <c r="G30" s="42"/>
      <c r="H30" s="42"/>
      <c r="I30" s="42"/>
      <c r="J30" s="42"/>
      <c r="K30" s="61"/>
      <c r="L30" s="61"/>
      <c r="M30" s="61"/>
      <c r="N30" s="61"/>
      <c r="O30" s="61"/>
      <c r="P30" s="61"/>
    </row>
    <row r="31" spans="1:16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</sheetData>
  <sheetProtection/>
  <mergeCells count="9">
    <mergeCell ref="G6:G7"/>
    <mergeCell ref="H6:H7"/>
    <mergeCell ref="I6:I7"/>
    <mergeCell ref="J6:J7"/>
    <mergeCell ref="A6:A7"/>
    <mergeCell ref="B6:B7"/>
    <mergeCell ref="C6:C7"/>
    <mergeCell ref="D6:D7"/>
    <mergeCell ref="E6:E7"/>
  </mergeCells>
  <conditionalFormatting sqref="C9">
    <cfRule type="expression" priority="1" dxfId="0">
      <formula>'EC5 (HAIAN)'!#REF!="ONE"</formula>
    </cfRule>
  </conditionalFormatting>
  <conditionalFormatting sqref="D9">
    <cfRule type="expression" priority="2" dxfId="0">
      <formula>'EC5 (HAIAN)'!#REF!="ONE"</formula>
    </cfRule>
  </conditionalFormatting>
  <conditionalFormatting sqref="C10:C24">
    <cfRule type="expression" priority="3" dxfId="0">
      <formula>'EC5 (HAIAN)'!#REF!="ONE"</formula>
    </cfRule>
  </conditionalFormatting>
  <conditionalFormatting sqref="D10:D24 H9:J24">
    <cfRule type="expression" priority="4" dxfId="0">
      <formula>'EC5 (HAIAN)'!#REF!="ONE"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3:K32"/>
  <sheetViews>
    <sheetView view="pageBreakPreview" zoomScale="85" zoomScaleNormal="60" zoomScaleSheetLayoutView="85" zoomScalePageLayoutView="0" workbookViewId="0" topLeftCell="B1">
      <pane ySplit="7" topLeftCell="A8" activePane="bottomLeft" state="frozen"/>
      <selection pane="topLeft" activeCell="A1" sqref="A1"/>
      <selection pane="bottomLeft" activeCell="D18" sqref="D18"/>
    </sheetView>
  </sheetViews>
  <sheetFormatPr defaultColWidth="15.00390625" defaultRowHeight="12.75"/>
  <cols>
    <col min="1" max="1" width="8.421875" style="2" hidden="1" customWidth="1"/>
    <col min="2" max="2" width="23.00390625" style="2" customWidth="1"/>
    <col min="3" max="3" width="10.421875" style="2" customWidth="1"/>
    <col min="4" max="4" width="13.140625" style="2" customWidth="1"/>
    <col min="5" max="5" width="17.421875" style="2" customWidth="1"/>
    <col min="6" max="6" width="9.140625" style="2" customWidth="1"/>
    <col min="7" max="7" width="24.00390625" style="2" customWidth="1"/>
    <col min="8" max="8" width="15.57421875" style="2" customWidth="1"/>
    <col min="9" max="9" width="17.8515625" style="2" customWidth="1"/>
    <col min="10" max="10" width="24.421875" style="2" customWidth="1"/>
    <col min="11" max="11" width="19.57421875" style="2" customWidth="1"/>
    <col min="12" max="251" width="8.8515625" style="2" customWidth="1"/>
    <col min="252" max="252" width="10.421875" style="2" customWidth="1"/>
    <col min="253" max="253" width="26.57421875" style="2" customWidth="1"/>
    <col min="254" max="255" width="12.57421875" style="2" customWidth="1"/>
    <col min="256" max="16384" width="15.00390625" style="2" customWidth="1"/>
  </cols>
  <sheetData>
    <row r="3" spans="1:11" ht="26.25" customHeight="1">
      <c r="A3" s="137"/>
      <c r="B3" s="3"/>
      <c r="C3" s="4"/>
      <c r="D3" s="4"/>
      <c r="E3" s="5"/>
      <c r="F3" s="5"/>
      <c r="G3" s="5"/>
      <c r="H3" s="5"/>
      <c r="I3" s="10"/>
      <c r="J3" s="10"/>
      <c r="K3" s="10"/>
    </row>
    <row r="4" spans="1:11" ht="26.25" customHeight="1">
      <c r="A4" s="137"/>
      <c r="B4" s="6"/>
      <c r="C4" s="4"/>
      <c r="D4" s="7" t="s">
        <v>87</v>
      </c>
      <c r="E4" s="138"/>
      <c r="F4" s="138"/>
      <c r="G4" s="138"/>
      <c r="H4" s="138"/>
      <c r="I4" s="139"/>
      <c r="J4" s="139"/>
      <c r="K4" s="139"/>
    </row>
    <row r="5" spans="1:11" ht="26.25" customHeight="1">
      <c r="A5" s="9"/>
      <c r="B5" s="141"/>
      <c r="C5" s="4"/>
      <c r="D5" s="4"/>
      <c r="E5" s="10"/>
      <c r="F5" s="10"/>
      <c r="G5" s="10"/>
      <c r="H5" s="10"/>
      <c r="I5" s="10"/>
      <c r="J5" s="10"/>
      <c r="K5" s="10"/>
    </row>
    <row r="6" spans="1:11" s="1" customFormat="1" ht="20.25" customHeight="1">
      <c r="A6" s="302" t="s">
        <v>228</v>
      </c>
      <c r="B6" s="291" t="s">
        <v>27</v>
      </c>
      <c r="C6" s="291" t="s">
        <v>29</v>
      </c>
      <c r="D6" s="12" t="s">
        <v>30</v>
      </c>
      <c r="E6" s="12" t="s">
        <v>31</v>
      </c>
      <c r="F6" s="291" t="s">
        <v>285</v>
      </c>
      <c r="G6" s="295" t="s">
        <v>32</v>
      </c>
      <c r="H6" s="293" t="s">
        <v>28</v>
      </c>
      <c r="I6" s="11" t="s">
        <v>30</v>
      </c>
      <c r="J6" s="48" t="s">
        <v>286</v>
      </c>
      <c r="K6" s="49" t="s">
        <v>92</v>
      </c>
    </row>
    <row r="7" spans="1:11" s="1" customFormat="1" ht="20.25" customHeight="1">
      <c r="A7" s="303"/>
      <c r="B7" s="292"/>
      <c r="C7" s="292"/>
      <c r="D7" s="14" t="s">
        <v>36</v>
      </c>
      <c r="E7" s="14" t="s">
        <v>287</v>
      </c>
      <c r="F7" s="292"/>
      <c r="G7" s="296"/>
      <c r="H7" s="294"/>
      <c r="I7" s="13" t="s">
        <v>287</v>
      </c>
      <c r="J7" s="48" t="s">
        <v>96</v>
      </c>
      <c r="K7" s="49" t="s">
        <v>97</v>
      </c>
    </row>
    <row r="8" spans="1:11" ht="20.25" customHeight="1">
      <c r="A8" s="172"/>
      <c r="B8" s="15"/>
      <c r="C8" s="16"/>
      <c r="D8" s="17" t="s">
        <v>288</v>
      </c>
      <c r="E8" s="18" t="s">
        <v>42</v>
      </c>
      <c r="F8" s="18"/>
      <c r="G8" s="18"/>
      <c r="H8" s="18"/>
      <c r="I8" s="18" t="s">
        <v>236</v>
      </c>
      <c r="J8" s="18" t="s">
        <v>99</v>
      </c>
      <c r="K8" s="18" t="s">
        <v>42</v>
      </c>
    </row>
    <row r="9" spans="1:11" ht="20.25" customHeight="1" hidden="1">
      <c r="A9" s="172"/>
      <c r="B9" s="240"/>
      <c r="C9" s="241"/>
      <c r="D9" s="242">
        <v>43195</v>
      </c>
      <c r="E9" s="243">
        <f>D9+2</f>
        <v>43197</v>
      </c>
      <c r="F9" s="21"/>
      <c r="G9" s="244" t="s">
        <v>289</v>
      </c>
      <c r="H9" s="193" t="s">
        <v>290</v>
      </c>
      <c r="I9" s="203">
        <f>E9+2</f>
        <v>43199</v>
      </c>
      <c r="J9" s="203">
        <f>I9+14</f>
        <v>43213</v>
      </c>
      <c r="K9" s="203">
        <f>J9+4</f>
        <v>43217</v>
      </c>
    </row>
    <row r="10" spans="1:11" ht="20.25" customHeight="1">
      <c r="A10" s="173">
        <v>15</v>
      </c>
      <c r="B10" s="245" t="s">
        <v>291</v>
      </c>
      <c r="C10" s="245" t="s">
        <v>292</v>
      </c>
      <c r="D10" s="242">
        <v>43258</v>
      </c>
      <c r="E10" s="243">
        <f aca="true" t="shared" si="0" ref="E10:E24">D10+1</f>
        <v>43259</v>
      </c>
      <c r="F10" s="243" t="s">
        <v>293</v>
      </c>
      <c r="G10" s="245" t="s">
        <v>294</v>
      </c>
      <c r="H10" s="193" t="s">
        <v>295</v>
      </c>
      <c r="I10" s="203">
        <v>43261</v>
      </c>
      <c r="J10" s="203">
        <f>I10+15</f>
        <v>43276</v>
      </c>
      <c r="K10" s="203">
        <f>I10+19</f>
        <v>43280</v>
      </c>
    </row>
    <row r="11" spans="1:11" ht="20.25" customHeight="1">
      <c r="A11" s="173">
        <v>16</v>
      </c>
      <c r="B11" s="245" t="s">
        <v>296</v>
      </c>
      <c r="C11" s="245" t="s">
        <v>297</v>
      </c>
      <c r="D11" s="242">
        <f aca="true" t="shared" si="1" ref="D11:D24">D10+7</f>
        <v>43265</v>
      </c>
      <c r="E11" s="243">
        <f t="shared" si="0"/>
        <v>43266</v>
      </c>
      <c r="F11" s="243" t="s">
        <v>293</v>
      </c>
      <c r="G11" s="245" t="s">
        <v>73</v>
      </c>
      <c r="H11" s="193" t="s">
        <v>298</v>
      </c>
      <c r="I11" s="243">
        <f aca="true" t="shared" si="2" ref="I11:I24">I10+7</f>
        <v>43268</v>
      </c>
      <c r="J11" s="243">
        <f>I11+15</f>
        <v>43283</v>
      </c>
      <c r="K11" s="243">
        <f>J11+4</f>
        <v>43287</v>
      </c>
    </row>
    <row r="12" spans="1:11" ht="20.25" customHeight="1">
      <c r="A12" s="173">
        <v>17</v>
      </c>
      <c r="B12" s="245" t="s">
        <v>299</v>
      </c>
      <c r="C12" s="245" t="s">
        <v>300</v>
      </c>
      <c r="D12" s="242">
        <f t="shared" si="1"/>
        <v>43272</v>
      </c>
      <c r="E12" s="243">
        <f t="shared" si="0"/>
        <v>43273</v>
      </c>
      <c r="F12" s="243" t="s">
        <v>293</v>
      </c>
      <c r="G12" s="245" t="s">
        <v>301</v>
      </c>
      <c r="H12" s="193" t="s">
        <v>302</v>
      </c>
      <c r="I12" s="243">
        <f t="shared" si="2"/>
        <v>43275</v>
      </c>
      <c r="J12" s="243">
        <f aca="true" t="shared" si="3" ref="J12:J24">I12+15</f>
        <v>43290</v>
      </c>
      <c r="K12" s="243">
        <f>J12+4</f>
        <v>43294</v>
      </c>
    </row>
    <row r="13" spans="1:11" ht="20.25" customHeight="1">
      <c r="A13" s="173">
        <v>18</v>
      </c>
      <c r="B13" s="245" t="s">
        <v>291</v>
      </c>
      <c r="C13" s="245" t="s">
        <v>303</v>
      </c>
      <c r="D13" s="242">
        <f t="shared" si="1"/>
        <v>43279</v>
      </c>
      <c r="E13" s="243">
        <f t="shared" si="0"/>
        <v>43280</v>
      </c>
      <c r="F13" s="243" t="s">
        <v>293</v>
      </c>
      <c r="G13" s="245" t="s">
        <v>304</v>
      </c>
      <c r="H13" s="193" t="s">
        <v>305</v>
      </c>
      <c r="I13" s="243">
        <f t="shared" si="2"/>
        <v>43282</v>
      </c>
      <c r="J13" s="243">
        <f t="shared" si="3"/>
        <v>43297</v>
      </c>
      <c r="K13" s="243">
        <f aca="true" t="shared" si="4" ref="K13:K24">J13+4</f>
        <v>43301</v>
      </c>
    </row>
    <row r="14" spans="1:11" ht="20.25" customHeight="1">
      <c r="A14" s="173">
        <v>19</v>
      </c>
      <c r="B14" s="245" t="s">
        <v>296</v>
      </c>
      <c r="C14" s="245" t="s">
        <v>306</v>
      </c>
      <c r="D14" s="242">
        <f t="shared" si="1"/>
        <v>43286</v>
      </c>
      <c r="E14" s="243">
        <f t="shared" si="0"/>
        <v>43287</v>
      </c>
      <c r="F14" s="243" t="s">
        <v>293</v>
      </c>
      <c r="G14" s="245" t="s">
        <v>307</v>
      </c>
      <c r="H14" s="193" t="s">
        <v>308</v>
      </c>
      <c r="I14" s="243">
        <f t="shared" si="2"/>
        <v>43289</v>
      </c>
      <c r="J14" s="243">
        <f t="shared" si="3"/>
        <v>43304</v>
      </c>
      <c r="K14" s="243">
        <f t="shared" si="4"/>
        <v>43308</v>
      </c>
    </row>
    <row r="15" spans="1:11" ht="20.25" customHeight="1">
      <c r="A15" s="173">
        <v>20</v>
      </c>
      <c r="B15" s="245" t="s">
        <v>299</v>
      </c>
      <c r="C15" s="245" t="s">
        <v>309</v>
      </c>
      <c r="D15" s="242">
        <f t="shared" si="1"/>
        <v>43293</v>
      </c>
      <c r="E15" s="243">
        <f t="shared" si="0"/>
        <v>43294</v>
      </c>
      <c r="F15" s="243" t="s">
        <v>293</v>
      </c>
      <c r="G15" s="245" t="s">
        <v>310</v>
      </c>
      <c r="H15" s="193" t="s">
        <v>311</v>
      </c>
      <c r="I15" s="243">
        <f t="shared" si="2"/>
        <v>43296</v>
      </c>
      <c r="J15" s="243">
        <f t="shared" si="3"/>
        <v>43311</v>
      </c>
      <c r="K15" s="243">
        <f t="shared" si="4"/>
        <v>43315</v>
      </c>
    </row>
    <row r="16" spans="1:11" ht="20.25" customHeight="1">
      <c r="A16" s="173">
        <v>21</v>
      </c>
      <c r="B16" s="245" t="s">
        <v>291</v>
      </c>
      <c r="C16" s="245" t="s">
        <v>312</v>
      </c>
      <c r="D16" s="242">
        <f t="shared" si="1"/>
        <v>43300</v>
      </c>
      <c r="E16" s="243">
        <f t="shared" si="0"/>
        <v>43301</v>
      </c>
      <c r="F16" s="243" t="s">
        <v>293</v>
      </c>
      <c r="G16" s="245" t="s">
        <v>294</v>
      </c>
      <c r="H16" s="193" t="s">
        <v>313</v>
      </c>
      <c r="I16" s="243">
        <f t="shared" si="2"/>
        <v>43303</v>
      </c>
      <c r="J16" s="243">
        <f t="shared" si="3"/>
        <v>43318</v>
      </c>
      <c r="K16" s="243">
        <f t="shared" si="4"/>
        <v>43322</v>
      </c>
    </row>
    <row r="17" spans="1:11" ht="20.25" customHeight="1">
      <c r="A17" s="173">
        <v>22</v>
      </c>
      <c r="B17" s="245" t="s">
        <v>296</v>
      </c>
      <c r="C17" s="245" t="s">
        <v>314</v>
      </c>
      <c r="D17" s="242">
        <f t="shared" si="1"/>
        <v>43307</v>
      </c>
      <c r="E17" s="243">
        <f t="shared" si="0"/>
        <v>43308</v>
      </c>
      <c r="F17" s="243" t="s">
        <v>293</v>
      </c>
      <c r="G17" s="245" t="s">
        <v>73</v>
      </c>
      <c r="H17" s="193" t="s">
        <v>315</v>
      </c>
      <c r="I17" s="243">
        <f t="shared" si="2"/>
        <v>43310</v>
      </c>
      <c r="J17" s="243">
        <f t="shared" si="3"/>
        <v>43325</v>
      </c>
      <c r="K17" s="243">
        <f t="shared" si="4"/>
        <v>43329</v>
      </c>
    </row>
    <row r="18" spans="1:11" ht="20.25" customHeight="1">
      <c r="A18" s="173">
        <v>23</v>
      </c>
      <c r="B18" s="245" t="s">
        <v>299</v>
      </c>
      <c r="C18" s="245" t="s">
        <v>316</v>
      </c>
      <c r="D18" s="242">
        <f t="shared" si="1"/>
        <v>43314</v>
      </c>
      <c r="E18" s="243">
        <f t="shared" si="0"/>
        <v>43315</v>
      </c>
      <c r="F18" s="243" t="s">
        <v>293</v>
      </c>
      <c r="G18" s="245" t="s">
        <v>301</v>
      </c>
      <c r="H18" s="193" t="s">
        <v>317</v>
      </c>
      <c r="I18" s="243">
        <f t="shared" si="2"/>
        <v>43317</v>
      </c>
      <c r="J18" s="243">
        <f t="shared" si="3"/>
        <v>43332</v>
      </c>
      <c r="K18" s="243">
        <f t="shared" si="4"/>
        <v>43336</v>
      </c>
    </row>
    <row r="19" spans="1:11" ht="20.25" customHeight="1">
      <c r="A19" s="173">
        <v>24</v>
      </c>
      <c r="B19" s="245" t="s">
        <v>291</v>
      </c>
      <c r="C19" s="245" t="s">
        <v>318</v>
      </c>
      <c r="D19" s="242">
        <f t="shared" si="1"/>
        <v>43321</v>
      </c>
      <c r="E19" s="243">
        <f t="shared" si="0"/>
        <v>43322</v>
      </c>
      <c r="F19" s="243" t="s">
        <v>293</v>
      </c>
      <c r="G19" s="245" t="s">
        <v>304</v>
      </c>
      <c r="H19" s="193" t="s">
        <v>319</v>
      </c>
      <c r="I19" s="243">
        <f t="shared" si="2"/>
        <v>43324</v>
      </c>
      <c r="J19" s="243">
        <f t="shared" si="3"/>
        <v>43339</v>
      </c>
      <c r="K19" s="243">
        <f t="shared" si="4"/>
        <v>43343</v>
      </c>
    </row>
    <row r="20" spans="1:11" ht="20.25" customHeight="1">
      <c r="A20" s="173">
        <v>25</v>
      </c>
      <c r="B20" s="245" t="s">
        <v>296</v>
      </c>
      <c r="C20" s="245" t="s">
        <v>320</v>
      </c>
      <c r="D20" s="242">
        <f t="shared" si="1"/>
        <v>43328</v>
      </c>
      <c r="E20" s="243">
        <f t="shared" si="0"/>
        <v>43329</v>
      </c>
      <c r="F20" s="243" t="s">
        <v>293</v>
      </c>
      <c r="G20" s="245" t="s">
        <v>307</v>
      </c>
      <c r="H20" s="193" t="s">
        <v>321</v>
      </c>
      <c r="I20" s="243">
        <f t="shared" si="2"/>
        <v>43331</v>
      </c>
      <c r="J20" s="243">
        <f t="shared" si="3"/>
        <v>43346</v>
      </c>
      <c r="K20" s="243">
        <f t="shared" si="4"/>
        <v>43350</v>
      </c>
    </row>
    <row r="21" spans="1:11" ht="20.25" customHeight="1">
      <c r="A21" s="173">
        <v>26</v>
      </c>
      <c r="B21" s="245" t="s">
        <v>299</v>
      </c>
      <c r="C21" s="245" t="s">
        <v>322</v>
      </c>
      <c r="D21" s="242">
        <f t="shared" si="1"/>
        <v>43335</v>
      </c>
      <c r="E21" s="243">
        <f t="shared" si="0"/>
        <v>43336</v>
      </c>
      <c r="F21" s="243" t="s">
        <v>293</v>
      </c>
      <c r="G21" s="245" t="s">
        <v>310</v>
      </c>
      <c r="H21" s="193" t="s">
        <v>323</v>
      </c>
      <c r="I21" s="243">
        <f t="shared" si="2"/>
        <v>43338</v>
      </c>
      <c r="J21" s="243">
        <f t="shared" si="3"/>
        <v>43353</v>
      </c>
      <c r="K21" s="243">
        <f t="shared" si="4"/>
        <v>43357</v>
      </c>
    </row>
    <row r="22" spans="1:11" ht="20.25" customHeight="1">
      <c r="A22" s="173">
        <v>27</v>
      </c>
      <c r="B22" s="245" t="s">
        <v>291</v>
      </c>
      <c r="C22" s="245" t="s">
        <v>324</v>
      </c>
      <c r="D22" s="242">
        <f t="shared" si="1"/>
        <v>43342</v>
      </c>
      <c r="E22" s="243">
        <f t="shared" si="0"/>
        <v>43343</v>
      </c>
      <c r="F22" s="243" t="s">
        <v>293</v>
      </c>
      <c r="G22" s="245" t="s">
        <v>294</v>
      </c>
      <c r="H22" s="193" t="s">
        <v>325</v>
      </c>
      <c r="I22" s="243">
        <f t="shared" si="2"/>
        <v>43345</v>
      </c>
      <c r="J22" s="243">
        <f t="shared" si="3"/>
        <v>43360</v>
      </c>
      <c r="K22" s="243">
        <f t="shared" si="4"/>
        <v>43364</v>
      </c>
    </row>
    <row r="23" spans="1:11" ht="20.25" customHeight="1">
      <c r="A23" s="173">
        <v>28</v>
      </c>
      <c r="B23" s="245" t="s">
        <v>296</v>
      </c>
      <c r="C23" s="245" t="s">
        <v>292</v>
      </c>
      <c r="D23" s="242">
        <f t="shared" si="1"/>
        <v>43349</v>
      </c>
      <c r="E23" s="243">
        <f t="shared" si="0"/>
        <v>43350</v>
      </c>
      <c r="F23" s="243" t="s">
        <v>293</v>
      </c>
      <c r="G23" s="245" t="s">
        <v>73</v>
      </c>
      <c r="H23" s="193" t="s">
        <v>326</v>
      </c>
      <c r="I23" s="243">
        <f t="shared" si="2"/>
        <v>43352</v>
      </c>
      <c r="J23" s="243">
        <f t="shared" si="3"/>
        <v>43367</v>
      </c>
      <c r="K23" s="243">
        <f t="shared" si="4"/>
        <v>43371</v>
      </c>
    </row>
    <row r="24" spans="1:11" ht="20.25" customHeight="1">
      <c r="A24" s="173">
        <v>29</v>
      </c>
      <c r="B24" s="234" t="s">
        <v>299</v>
      </c>
      <c r="C24" s="234" t="s">
        <v>327</v>
      </c>
      <c r="D24" s="246">
        <f t="shared" si="1"/>
        <v>43356</v>
      </c>
      <c r="E24" s="20">
        <f t="shared" si="0"/>
        <v>43357</v>
      </c>
      <c r="F24" s="20" t="s">
        <v>293</v>
      </c>
      <c r="G24" s="234" t="s">
        <v>301</v>
      </c>
      <c r="H24" s="190" t="s">
        <v>328</v>
      </c>
      <c r="I24" s="20">
        <f t="shared" si="2"/>
        <v>43359</v>
      </c>
      <c r="J24" s="20">
        <f t="shared" si="3"/>
        <v>43374</v>
      </c>
      <c r="K24" s="20">
        <f t="shared" si="4"/>
        <v>43378</v>
      </c>
    </row>
    <row r="25" spans="1:9" ht="15.75">
      <c r="A25" s="37" t="s">
        <v>4</v>
      </c>
      <c r="B25" s="37" t="s">
        <v>4</v>
      </c>
      <c r="C25" s="38"/>
      <c r="D25" s="38"/>
      <c r="E25" s="39"/>
      <c r="F25" s="39"/>
      <c r="G25" s="42"/>
      <c r="H25" s="39"/>
      <c r="I25" s="39"/>
    </row>
    <row r="26" spans="1:9" ht="15.75">
      <c r="A26" s="40" t="s">
        <v>85</v>
      </c>
      <c r="B26" s="40" t="s">
        <v>226</v>
      </c>
      <c r="C26" s="41"/>
      <c r="D26" s="41"/>
      <c r="E26" s="42"/>
      <c r="F26" s="42"/>
      <c r="G26" s="42"/>
      <c r="H26" s="55"/>
      <c r="I26" s="56" t="s">
        <v>8</v>
      </c>
    </row>
    <row r="27" spans="1:9" ht="15.75">
      <c r="A27" s="166" t="s">
        <v>86</v>
      </c>
      <c r="B27" s="43" t="s">
        <v>148</v>
      </c>
      <c r="C27" s="40"/>
      <c r="D27" s="40"/>
      <c r="E27" s="42"/>
      <c r="F27" s="42"/>
      <c r="G27" s="45"/>
      <c r="H27" s="57"/>
      <c r="I27" s="58" t="s">
        <v>10</v>
      </c>
    </row>
    <row r="28" spans="1:9" ht="15.75">
      <c r="A28" s="47"/>
      <c r="B28" s="44"/>
      <c r="C28" s="42"/>
      <c r="D28" s="45"/>
      <c r="E28" s="45"/>
      <c r="F28" s="45"/>
      <c r="G28" s="45"/>
      <c r="H28" s="59"/>
      <c r="I28" s="58" t="s">
        <v>12</v>
      </c>
    </row>
    <row r="29" spans="1:9" ht="15.75">
      <c r="A29" s="47"/>
      <c r="B29" s="46"/>
      <c r="C29" s="42"/>
      <c r="D29" s="45"/>
      <c r="E29" s="45"/>
      <c r="F29" s="45"/>
      <c r="G29" s="42"/>
      <c r="H29" s="60"/>
      <c r="I29" s="58" t="s">
        <v>14</v>
      </c>
    </row>
    <row r="30" spans="1:9" ht="15.75">
      <c r="A30" s="47"/>
      <c r="B30" s="47"/>
      <c r="C30" s="42"/>
      <c r="D30" s="42"/>
      <c r="E30" s="42"/>
      <c r="F30" s="42"/>
      <c r="G30" s="42"/>
      <c r="H30" s="61"/>
      <c r="I30" s="284" t="s">
        <v>16</v>
      </c>
    </row>
    <row r="31" spans="1:9" ht="12.75">
      <c r="A31" s="42"/>
      <c r="B31" s="42"/>
      <c r="C31" s="42"/>
      <c r="D31" s="42"/>
      <c r="E31" s="42"/>
      <c r="F31" s="42"/>
      <c r="G31" s="42"/>
      <c r="H31" s="42"/>
      <c r="I31" s="58" t="s">
        <v>18</v>
      </c>
    </row>
    <row r="32" spans="1:9" ht="12.75">
      <c r="A32" s="42"/>
      <c r="B32" s="42"/>
      <c r="C32" s="42"/>
      <c r="D32" s="42"/>
      <c r="E32" s="42"/>
      <c r="F32" s="42"/>
      <c r="H32" s="42"/>
      <c r="I32" s="42"/>
    </row>
  </sheetData>
  <sheetProtection/>
  <mergeCells count="6">
    <mergeCell ref="H6:H7"/>
    <mergeCell ref="A6:A7"/>
    <mergeCell ref="B6:B7"/>
    <mergeCell ref="C6:C7"/>
    <mergeCell ref="F6:F7"/>
    <mergeCell ref="G6:G7"/>
  </mergeCells>
  <conditionalFormatting sqref="G9:H9 H10:H24">
    <cfRule type="expression" priority="4" dxfId="0">
      <formula>PS4!#REF!="ONE"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78" r:id="rId2"/>
  <rowBreaks count="1" manualBreakCount="1">
    <brk id="2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D3D1"/>
    <pageSetUpPr fitToPage="1"/>
  </sheetPr>
  <dimension ref="A3:L32"/>
  <sheetViews>
    <sheetView view="pageBreakPreview" zoomScale="70" zoomScaleNormal="6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G12" sqref="G12"/>
    </sheetView>
  </sheetViews>
  <sheetFormatPr defaultColWidth="12.57421875" defaultRowHeight="12.75"/>
  <cols>
    <col min="1" max="1" width="8.421875" style="2" customWidth="1"/>
    <col min="2" max="2" width="22.140625" style="2" customWidth="1"/>
    <col min="3" max="3" width="9.140625" style="2" customWidth="1"/>
    <col min="4" max="4" width="10.421875" style="2" customWidth="1"/>
    <col min="5" max="5" width="11.140625" style="2" customWidth="1"/>
    <col min="6" max="6" width="17.421875" style="2" customWidth="1"/>
    <col min="7" max="7" width="24.00390625" style="2" customWidth="1"/>
    <col min="8" max="8" width="10.140625" style="2" customWidth="1"/>
    <col min="9" max="9" width="10.57421875" style="2" customWidth="1"/>
    <col min="10" max="10" width="15.140625" style="2" customWidth="1"/>
    <col min="11" max="11" width="24.421875" style="2" customWidth="1"/>
    <col min="12" max="12" width="19.57421875" style="2" customWidth="1"/>
    <col min="13" max="252" width="8.8515625" style="2" customWidth="1"/>
    <col min="253" max="253" width="10.421875" style="2" customWidth="1"/>
    <col min="254" max="254" width="26.57421875" style="2" customWidth="1"/>
    <col min="255" max="16384" width="12.57421875" style="2" customWidth="1"/>
  </cols>
  <sheetData>
    <row r="3" spans="1:12" ht="46.5" customHeight="1">
      <c r="A3" s="137"/>
      <c r="B3" s="3"/>
      <c r="C3" s="3"/>
      <c r="D3" s="4"/>
      <c r="E3" s="4"/>
      <c r="F3" s="5"/>
      <c r="G3" s="5"/>
      <c r="H3" s="5"/>
      <c r="I3" s="5"/>
      <c r="J3" s="10"/>
      <c r="K3" s="10"/>
      <c r="L3" s="10"/>
    </row>
    <row r="4" spans="1:12" ht="46.5" customHeight="1">
      <c r="A4" s="137"/>
      <c r="B4" s="6"/>
      <c r="C4" s="6"/>
      <c r="D4" s="4"/>
      <c r="F4" s="138"/>
      <c r="G4" s="138"/>
      <c r="H4" s="138"/>
      <c r="I4" s="138"/>
      <c r="J4" s="184"/>
      <c r="K4" s="139"/>
      <c r="L4" s="184"/>
    </row>
    <row r="5" spans="1:12" ht="52.5" customHeight="1">
      <c r="A5" s="9" t="s">
        <v>329</v>
      </c>
      <c r="B5" s="141"/>
      <c r="C5" s="6"/>
      <c r="D5" s="4"/>
      <c r="E5" s="4"/>
      <c r="F5" s="10"/>
      <c r="G5" s="10"/>
      <c r="H5" s="10"/>
      <c r="I5" s="10"/>
      <c r="J5" s="10"/>
      <c r="K5" s="10"/>
      <c r="L5" s="10"/>
    </row>
    <row r="6" spans="1:12" s="1" customFormat="1" ht="20.25" customHeight="1">
      <c r="A6" s="302" t="s">
        <v>228</v>
      </c>
      <c r="B6" s="291" t="s">
        <v>27</v>
      </c>
      <c r="C6" s="293" t="s">
        <v>28</v>
      </c>
      <c r="D6" s="291" t="s">
        <v>29</v>
      </c>
      <c r="E6" s="12" t="s">
        <v>30</v>
      </c>
      <c r="F6" s="304" t="s">
        <v>330</v>
      </c>
      <c r="G6" s="295" t="s">
        <v>32</v>
      </c>
      <c r="H6" s="293" t="s">
        <v>28</v>
      </c>
      <c r="I6" s="291" t="s">
        <v>29</v>
      </c>
      <c r="J6" s="11" t="s">
        <v>30</v>
      </c>
      <c r="K6" s="48" t="s">
        <v>286</v>
      </c>
      <c r="L6" s="49" t="s">
        <v>92</v>
      </c>
    </row>
    <row r="7" spans="1:12" s="1" customFormat="1" ht="20.25" customHeight="1">
      <c r="A7" s="303"/>
      <c r="B7" s="292"/>
      <c r="C7" s="294"/>
      <c r="D7" s="292"/>
      <c r="E7" s="14" t="s">
        <v>231</v>
      </c>
      <c r="F7" s="292"/>
      <c r="G7" s="296"/>
      <c r="H7" s="294"/>
      <c r="I7" s="292"/>
      <c r="J7" s="13" t="s">
        <v>331</v>
      </c>
      <c r="K7" s="48" t="s">
        <v>96</v>
      </c>
      <c r="L7" s="49" t="s">
        <v>97</v>
      </c>
    </row>
    <row r="8" spans="1:12" ht="20.25" customHeight="1">
      <c r="A8" s="172"/>
      <c r="B8" s="15"/>
      <c r="C8" s="147"/>
      <c r="D8" s="16"/>
      <c r="E8" s="17" t="s">
        <v>45</v>
      </c>
      <c r="F8" s="18" t="s">
        <v>233</v>
      </c>
      <c r="G8" s="18"/>
      <c r="H8" s="18"/>
      <c r="I8" s="18"/>
      <c r="J8" s="18" t="s">
        <v>332</v>
      </c>
      <c r="K8" s="18" t="s">
        <v>333</v>
      </c>
      <c r="L8" s="18" t="s">
        <v>334</v>
      </c>
    </row>
    <row r="9" spans="1:12" ht="20.25" customHeight="1" hidden="1">
      <c r="A9" s="172"/>
      <c r="B9" s="15"/>
      <c r="C9" s="147"/>
      <c r="D9" s="16"/>
      <c r="E9" s="19">
        <v>43195</v>
      </c>
      <c r="F9" s="20">
        <f>E9+2</f>
        <v>43197</v>
      </c>
      <c r="G9" s="22" t="s">
        <v>335</v>
      </c>
      <c r="H9" s="22" t="s">
        <v>336</v>
      </c>
      <c r="I9" s="238">
        <v>22</v>
      </c>
      <c r="J9" s="20">
        <f>F9+4</f>
        <v>43201</v>
      </c>
      <c r="K9" s="20">
        <f>J9+13</f>
        <v>43214</v>
      </c>
      <c r="L9" s="20">
        <f>K9+6</f>
        <v>43220</v>
      </c>
    </row>
    <row r="10" spans="1:12" ht="20.25" customHeight="1">
      <c r="A10" s="173">
        <v>15</v>
      </c>
      <c r="B10" s="234" t="s">
        <v>337</v>
      </c>
      <c r="C10" s="235" t="s">
        <v>338</v>
      </c>
      <c r="D10" s="236">
        <v>815</v>
      </c>
      <c r="E10" s="19">
        <f>E9+7</f>
        <v>43202</v>
      </c>
      <c r="F10" s="20">
        <f>E10+2</f>
        <v>43204</v>
      </c>
      <c r="G10" s="22" t="s">
        <v>339</v>
      </c>
      <c r="H10" s="22" t="s">
        <v>340</v>
      </c>
      <c r="I10" s="238">
        <v>21</v>
      </c>
      <c r="J10" s="20">
        <f>F10+4</f>
        <v>43208</v>
      </c>
      <c r="K10" s="20">
        <f>J10+13</f>
        <v>43221</v>
      </c>
      <c r="L10" s="20">
        <f>K10+6</f>
        <v>43227</v>
      </c>
    </row>
    <row r="11" spans="1:12" ht="20.25" customHeight="1">
      <c r="A11" s="173">
        <v>16</v>
      </c>
      <c r="B11" s="234" t="s">
        <v>337</v>
      </c>
      <c r="C11" s="235" t="s">
        <v>338</v>
      </c>
      <c r="D11" s="236">
        <f>D10+1</f>
        <v>816</v>
      </c>
      <c r="E11" s="19">
        <f>E10+7</f>
        <v>43209</v>
      </c>
      <c r="F11" s="20">
        <f>E11+2</f>
        <v>43211</v>
      </c>
      <c r="G11" s="22" t="s">
        <v>341</v>
      </c>
      <c r="H11" s="22" t="s">
        <v>342</v>
      </c>
      <c r="I11" s="239">
        <v>23</v>
      </c>
      <c r="J11" s="20">
        <f aca="true" t="shared" si="0" ref="J11:J24">F11+4</f>
        <v>43215</v>
      </c>
      <c r="K11" s="20">
        <f aca="true" t="shared" si="1" ref="K11:K24">J11+13</f>
        <v>43228</v>
      </c>
      <c r="L11" s="20">
        <f aca="true" t="shared" si="2" ref="L11:L24">K11+6</f>
        <v>43234</v>
      </c>
    </row>
    <row r="12" spans="1:12" ht="20.25" customHeight="1">
      <c r="A12" s="173">
        <v>17</v>
      </c>
      <c r="B12" s="234" t="s">
        <v>337</v>
      </c>
      <c r="C12" s="235" t="s">
        <v>338</v>
      </c>
      <c r="D12" s="236">
        <f aca="true" t="shared" si="3" ref="D12:D24">D11+1</f>
        <v>817</v>
      </c>
      <c r="E12" s="19">
        <f>E11+7</f>
        <v>43216</v>
      </c>
      <c r="F12" s="20">
        <f>E12+2</f>
        <v>43218</v>
      </c>
      <c r="G12" s="22" t="s">
        <v>343</v>
      </c>
      <c r="H12" s="22" t="s">
        <v>344</v>
      </c>
      <c r="I12" s="239">
        <v>21</v>
      </c>
      <c r="J12" s="20">
        <f t="shared" si="0"/>
        <v>43222</v>
      </c>
      <c r="K12" s="20">
        <f t="shared" si="1"/>
        <v>43235</v>
      </c>
      <c r="L12" s="20">
        <f t="shared" si="2"/>
        <v>43241</v>
      </c>
    </row>
    <row r="13" spans="1:12" ht="20.25" customHeight="1">
      <c r="A13" s="173">
        <v>18</v>
      </c>
      <c r="B13" s="234" t="s">
        <v>337</v>
      </c>
      <c r="C13" s="235" t="s">
        <v>338</v>
      </c>
      <c r="D13" s="236">
        <f t="shared" si="3"/>
        <v>818</v>
      </c>
      <c r="E13" s="19">
        <f aca="true" t="shared" si="4" ref="E13:E22">E12+7</f>
        <v>43223</v>
      </c>
      <c r="F13" s="20">
        <f aca="true" t="shared" si="5" ref="F13:F24">E13+2</f>
        <v>43225</v>
      </c>
      <c r="G13" s="22" t="s">
        <v>345</v>
      </c>
      <c r="H13" s="22" t="s">
        <v>346</v>
      </c>
      <c r="I13" s="239">
        <v>19</v>
      </c>
      <c r="J13" s="20">
        <f t="shared" si="0"/>
        <v>43229</v>
      </c>
      <c r="K13" s="20">
        <f t="shared" si="1"/>
        <v>43242</v>
      </c>
      <c r="L13" s="20">
        <f t="shared" si="2"/>
        <v>43248</v>
      </c>
    </row>
    <row r="14" spans="1:12" ht="20.25" customHeight="1">
      <c r="A14" s="173">
        <v>19</v>
      </c>
      <c r="B14" s="234" t="s">
        <v>337</v>
      </c>
      <c r="C14" s="235" t="s">
        <v>338</v>
      </c>
      <c r="D14" s="236">
        <f t="shared" si="3"/>
        <v>819</v>
      </c>
      <c r="E14" s="19">
        <f t="shared" si="4"/>
        <v>43230</v>
      </c>
      <c r="F14" s="20">
        <f t="shared" si="5"/>
        <v>43232</v>
      </c>
      <c r="G14" s="22" t="s">
        <v>347</v>
      </c>
      <c r="H14" s="22" t="s">
        <v>348</v>
      </c>
      <c r="I14" s="239">
        <v>21</v>
      </c>
      <c r="J14" s="20">
        <f t="shared" si="0"/>
        <v>43236</v>
      </c>
      <c r="K14" s="20">
        <f t="shared" si="1"/>
        <v>43249</v>
      </c>
      <c r="L14" s="20">
        <f t="shared" si="2"/>
        <v>43255</v>
      </c>
    </row>
    <row r="15" spans="1:12" ht="20.25" customHeight="1">
      <c r="A15" s="173">
        <v>20</v>
      </c>
      <c r="B15" s="234" t="s">
        <v>337</v>
      </c>
      <c r="C15" s="235" t="s">
        <v>338</v>
      </c>
      <c r="D15" s="236">
        <f t="shared" si="3"/>
        <v>820</v>
      </c>
      <c r="E15" s="19">
        <f t="shared" si="4"/>
        <v>43237</v>
      </c>
      <c r="F15" s="20">
        <f t="shared" si="5"/>
        <v>43239</v>
      </c>
      <c r="G15" s="22" t="s">
        <v>335</v>
      </c>
      <c r="H15" s="22" t="s">
        <v>336</v>
      </c>
      <c r="I15" s="239">
        <v>23</v>
      </c>
      <c r="J15" s="20">
        <f t="shared" si="0"/>
        <v>43243</v>
      </c>
      <c r="K15" s="20">
        <f t="shared" si="1"/>
        <v>43256</v>
      </c>
      <c r="L15" s="20">
        <f t="shared" si="2"/>
        <v>43262</v>
      </c>
    </row>
    <row r="16" spans="1:12" ht="20.25" customHeight="1">
      <c r="A16" s="173">
        <v>21</v>
      </c>
      <c r="B16" s="234" t="s">
        <v>337</v>
      </c>
      <c r="C16" s="235" t="s">
        <v>338</v>
      </c>
      <c r="D16" s="236">
        <f t="shared" si="3"/>
        <v>821</v>
      </c>
      <c r="E16" s="19">
        <f t="shared" si="4"/>
        <v>43244</v>
      </c>
      <c r="F16" s="20">
        <f t="shared" si="5"/>
        <v>43246</v>
      </c>
      <c r="G16" s="22" t="s">
        <v>339</v>
      </c>
      <c r="H16" s="22" t="s">
        <v>340</v>
      </c>
      <c r="I16" s="239">
        <v>22</v>
      </c>
      <c r="J16" s="20">
        <f t="shared" si="0"/>
        <v>43250</v>
      </c>
      <c r="K16" s="20">
        <f t="shared" si="1"/>
        <v>43263</v>
      </c>
      <c r="L16" s="20">
        <f t="shared" si="2"/>
        <v>43269</v>
      </c>
    </row>
    <row r="17" spans="1:12" ht="20.25" customHeight="1">
      <c r="A17" s="173">
        <v>22</v>
      </c>
      <c r="B17" s="234" t="s">
        <v>337</v>
      </c>
      <c r="C17" s="235" t="s">
        <v>338</v>
      </c>
      <c r="D17" s="236">
        <f t="shared" si="3"/>
        <v>822</v>
      </c>
      <c r="E17" s="19">
        <f t="shared" si="4"/>
        <v>43251</v>
      </c>
      <c r="F17" s="20">
        <f t="shared" si="5"/>
        <v>43253</v>
      </c>
      <c r="G17" s="22" t="s">
        <v>341</v>
      </c>
      <c r="H17" s="22" t="s">
        <v>342</v>
      </c>
      <c r="I17" s="239">
        <v>24</v>
      </c>
      <c r="J17" s="20">
        <f t="shared" si="0"/>
        <v>43257</v>
      </c>
      <c r="K17" s="20">
        <f t="shared" si="1"/>
        <v>43270</v>
      </c>
      <c r="L17" s="20">
        <f t="shared" si="2"/>
        <v>43276</v>
      </c>
    </row>
    <row r="18" spans="1:12" ht="20.25" customHeight="1">
      <c r="A18" s="173">
        <v>23</v>
      </c>
      <c r="B18" s="234" t="s">
        <v>337</v>
      </c>
      <c r="C18" s="235" t="s">
        <v>338</v>
      </c>
      <c r="D18" s="236">
        <f t="shared" si="3"/>
        <v>823</v>
      </c>
      <c r="E18" s="19">
        <f t="shared" si="4"/>
        <v>43258</v>
      </c>
      <c r="F18" s="20">
        <f t="shared" si="5"/>
        <v>43260</v>
      </c>
      <c r="G18" s="22" t="s">
        <v>343</v>
      </c>
      <c r="H18" s="22" t="s">
        <v>344</v>
      </c>
      <c r="I18" s="239">
        <v>22</v>
      </c>
      <c r="J18" s="20">
        <f t="shared" si="0"/>
        <v>43264</v>
      </c>
      <c r="K18" s="20">
        <f t="shared" si="1"/>
        <v>43277</v>
      </c>
      <c r="L18" s="20">
        <f t="shared" si="2"/>
        <v>43283</v>
      </c>
    </row>
    <row r="19" spans="1:12" ht="20.25" customHeight="1">
      <c r="A19" s="173">
        <v>24</v>
      </c>
      <c r="B19" s="234" t="s">
        <v>337</v>
      </c>
      <c r="C19" s="235" t="s">
        <v>338</v>
      </c>
      <c r="D19" s="236">
        <f t="shared" si="3"/>
        <v>824</v>
      </c>
      <c r="E19" s="19">
        <f t="shared" si="4"/>
        <v>43265</v>
      </c>
      <c r="F19" s="20">
        <f t="shared" si="5"/>
        <v>43267</v>
      </c>
      <c r="G19" s="22" t="s">
        <v>345</v>
      </c>
      <c r="H19" s="22" t="s">
        <v>346</v>
      </c>
      <c r="I19" s="239">
        <v>20</v>
      </c>
      <c r="J19" s="20">
        <f t="shared" si="0"/>
        <v>43271</v>
      </c>
      <c r="K19" s="20">
        <f t="shared" si="1"/>
        <v>43284</v>
      </c>
      <c r="L19" s="20">
        <f t="shared" si="2"/>
        <v>43290</v>
      </c>
    </row>
    <row r="20" spans="1:12" ht="20.25" customHeight="1">
      <c r="A20" s="173">
        <v>25</v>
      </c>
      <c r="B20" s="234" t="s">
        <v>337</v>
      </c>
      <c r="C20" s="235" t="s">
        <v>338</v>
      </c>
      <c r="D20" s="236">
        <f t="shared" si="3"/>
        <v>825</v>
      </c>
      <c r="E20" s="19">
        <f t="shared" si="4"/>
        <v>43272</v>
      </c>
      <c r="F20" s="20">
        <f t="shared" si="5"/>
        <v>43274</v>
      </c>
      <c r="G20" s="22" t="s">
        <v>347</v>
      </c>
      <c r="H20" s="22" t="s">
        <v>348</v>
      </c>
      <c r="I20" s="239">
        <v>22</v>
      </c>
      <c r="J20" s="20">
        <f t="shared" si="0"/>
        <v>43278</v>
      </c>
      <c r="K20" s="20">
        <f t="shared" si="1"/>
        <v>43291</v>
      </c>
      <c r="L20" s="20">
        <f t="shared" si="2"/>
        <v>43297</v>
      </c>
    </row>
    <row r="21" spans="1:12" ht="20.25" customHeight="1">
      <c r="A21" s="173">
        <v>26</v>
      </c>
      <c r="B21" s="234" t="s">
        <v>337</v>
      </c>
      <c r="C21" s="235" t="s">
        <v>338</v>
      </c>
      <c r="D21" s="236">
        <f t="shared" si="3"/>
        <v>826</v>
      </c>
      <c r="E21" s="19">
        <f t="shared" si="4"/>
        <v>43279</v>
      </c>
      <c r="F21" s="20">
        <f t="shared" si="5"/>
        <v>43281</v>
      </c>
      <c r="G21" s="22" t="s">
        <v>335</v>
      </c>
      <c r="H21" s="22" t="s">
        <v>336</v>
      </c>
      <c r="I21" s="239">
        <v>24</v>
      </c>
      <c r="J21" s="20">
        <f t="shared" si="0"/>
        <v>43285</v>
      </c>
      <c r="K21" s="20">
        <f t="shared" si="1"/>
        <v>43298</v>
      </c>
      <c r="L21" s="20">
        <f t="shared" si="2"/>
        <v>43304</v>
      </c>
    </row>
    <row r="22" spans="1:12" ht="20.25" customHeight="1">
      <c r="A22" s="173">
        <v>27</v>
      </c>
      <c r="B22" s="234" t="s">
        <v>337</v>
      </c>
      <c r="C22" s="235" t="s">
        <v>338</v>
      </c>
      <c r="D22" s="236">
        <f t="shared" si="3"/>
        <v>827</v>
      </c>
      <c r="E22" s="19">
        <f t="shared" si="4"/>
        <v>43286</v>
      </c>
      <c r="F22" s="20">
        <f t="shared" si="5"/>
        <v>43288</v>
      </c>
      <c r="G22" s="22" t="s">
        <v>339</v>
      </c>
      <c r="H22" s="22" t="s">
        <v>340</v>
      </c>
      <c r="I22" s="239">
        <v>23</v>
      </c>
      <c r="J22" s="20">
        <f t="shared" si="0"/>
        <v>43292</v>
      </c>
      <c r="K22" s="20">
        <f t="shared" si="1"/>
        <v>43305</v>
      </c>
      <c r="L22" s="20">
        <f t="shared" si="2"/>
        <v>43311</v>
      </c>
    </row>
    <row r="23" spans="1:12" ht="20.25" customHeight="1">
      <c r="A23" s="173">
        <v>28</v>
      </c>
      <c r="B23" s="234" t="s">
        <v>337</v>
      </c>
      <c r="C23" s="235" t="s">
        <v>338</v>
      </c>
      <c r="D23" s="236">
        <f t="shared" si="3"/>
        <v>828</v>
      </c>
      <c r="E23" s="19">
        <f>E22+7</f>
        <v>43293</v>
      </c>
      <c r="F23" s="20">
        <f t="shared" si="5"/>
        <v>43295</v>
      </c>
      <c r="G23" s="22" t="s">
        <v>341</v>
      </c>
      <c r="H23" s="22" t="s">
        <v>342</v>
      </c>
      <c r="I23" s="239">
        <v>25</v>
      </c>
      <c r="J23" s="20">
        <f t="shared" si="0"/>
        <v>43299</v>
      </c>
      <c r="K23" s="20">
        <f t="shared" si="1"/>
        <v>43312</v>
      </c>
      <c r="L23" s="20">
        <f t="shared" si="2"/>
        <v>43318</v>
      </c>
    </row>
    <row r="24" spans="1:12" ht="20.25" customHeight="1">
      <c r="A24" s="173">
        <v>29</v>
      </c>
      <c r="B24" s="234" t="s">
        <v>337</v>
      </c>
      <c r="C24" s="235" t="s">
        <v>338</v>
      </c>
      <c r="D24" s="236">
        <f t="shared" si="3"/>
        <v>829</v>
      </c>
      <c r="E24" s="19">
        <f>E23+7</f>
        <v>43300</v>
      </c>
      <c r="F24" s="20">
        <f t="shared" si="5"/>
        <v>43302</v>
      </c>
      <c r="G24" s="22" t="s">
        <v>343</v>
      </c>
      <c r="H24" s="22" t="s">
        <v>344</v>
      </c>
      <c r="I24" s="239">
        <v>23</v>
      </c>
      <c r="J24" s="20">
        <f t="shared" si="0"/>
        <v>43306</v>
      </c>
      <c r="K24" s="20">
        <f t="shared" si="1"/>
        <v>43319</v>
      </c>
      <c r="L24" s="20">
        <f t="shared" si="2"/>
        <v>43325</v>
      </c>
    </row>
    <row r="25" spans="1:12" ht="15.75">
      <c r="A25" s="37" t="s">
        <v>4</v>
      </c>
      <c r="B25" s="237"/>
      <c r="C25" s="237"/>
      <c r="D25" s="38"/>
      <c r="E25" s="38"/>
      <c r="F25" s="39"/>
      <c r="G25" s="39"/>
      <c r="H25" s="39"/>
      <c r="I25" s="39"/>
      <c r="J25" s="39"/>
      <c r="K25" s="39"/>
      <c r="L25" s="39"/>
    </row>
    <row r="26" spans="1:12" ht="15.75">
      <c r="A26" s="40" t="s">
        <v>85</v>
      </c>
      <c r="B26" s="43"/>
      <c r="C26" s="43"/>
      <c r="D26" s="41"/>
      <c r="E26" s="41"/>
      <c r="F26" s="42"/>
      <c r="G26" s="42"/>
      <c r="H26" s="42"/>
      <c r="I26" s="42"/>
      <c r="J26" s="55"/>
      <c r="K26" s="55"/>
      <c r="L26" s="55"/>
    </row>
    <row r="27" spans="1:12" ht="15.75">
      <c r="A27" s="166" t="s">
        <v>86</v>
      </c>
      <c r="B27" s="42"/>
      <c r="C27" s="42"/>
      <c r="D27" s="40"/>
      <c r="E27" s="40"/>
      <c r="F27" s="42"/>
      <c r="G27" s="42"/>
      <c r="H27" s="42"/>
      <c r="I27" s="42"/>
      <c r="J27" s="57"/>
      <c r="K27" s="57"/>
      <c r="L27" s="57"/>
    </row>
    <row r="28" spans="1:12" ht="15.75">
      <c r="A28" s="47"/>
      <c r="B28" s="44"/>
      <c r="C28" s="44"/>
      <c r="D28" s="42"/>
      <c r="E28" s="45"/>
      <c r="F28" s="45"/>
      <c r="G28" s="45"/>
      <c r="H28" s="45"/>
      <c r="I28" s="45"/>
      <c r="J28" s="59"/>
      <c r="K28" s="59"/>
      <c r="L28" s="59"/>
    </row>
    <row r="29" spans="1:12" ht="15.75">
      <c r="A29" s="47"/>
      <c r="B29" s="46"/>
      <c r="C29" s="46"/>
      <c r="D29" s="42"/>
      <c r="E29" s="45"/>
      <c r="F29" s="45"/>
      <c r="G29" s="45"/>
      <c r="H29" s="45"/>
      <c r="I29" s="45"/>
      <c r="J29" s="60"/>
      <c r="K29" s="60"/>
      <c r="L29" s="60"/>
    </row>
    <row r="30" spans="1:12" ht="15.75">
      <c r="A30" s="47"/>
      <c r="B30" s="47"/>
      <c r="C30" s="47"/>
      <c r="D30" s="42"/>
      <c r="E30" s="42"/>
      <c r="F30" s="42"/>
      <c r="G30" s="42"/>
      <c r="H30" s="42"/>
      <c r="I30" s="42"/>
      <c r="J30" s="61"/>
      <c r="K30" s="61"/>
      <c r="L30" s="61"/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</sheetData>
  <sheetProtection/>
  <mergeCells count="8">
    <mergeCell ref="G6:G7"/>
    <mergeCell ref="H6:H7"/>
    <mergeCell ref="I6:I7"/>
    <mergeCell ref="A6:A7"/>
    <mergeCell ref="B6:B7"/>
    <mergeCell ref="C6:C7"/>
    <mergeCell ref="D6:D7"/>
    <mergeCell ref="F6:F7"/>
  </mergeCells>
  <conditionalFormatting sqref="D10:D24 G9:I24">
    <cfRule type="expression" priority="3" dxfId="0">
      <formula>PS7!#REF!="ONE"</formula>
    </cfRule>
  </conditionalFormatting>
  <conditionalFormatting sqref="C10 C12 C14 C16 C18 C20 C22 C24">
    <cfRule type="expression" priority="2" dxfId="0">
      <formula>PS7!#REF!="ONE"</formula>
    </cfRule>
  </conditionalFormatting>
  <conditionalFormatting sqref="C11 C13 C15 C17 C19 C21 C23">
    <cfRule type="expression" priority="1" dxfId="0">
      <formula>PS7!#REF!="ONE"</formula>
    </cfRule>
  </conditionalFormatting>
  <printOptions/>
  <pageMargins left="0.27" right="0.17" top="0.17" bottom="0.2" header="0.18" footer="0.17"/>
  <pageSetup fitToHeight="1" fitToWidth="1" horizontalDpi="600" verticalDpi="600"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46"/>
  <sheetViews>
    <sheetView view="pageBreakPreview" zoomScale="70" zoomScaleNormal="8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D3" sqref="D3"/>
    </sheetView>
  </sheetViews>
  <sheetFormatPr defaultColWidth="10.421875" defaultRowHeight="12.75"/>
  <cols>
    <col min="1" max="1" width="22.421875" style="2" customWidth="1"/>
    <col min="2" max="2" width="13.8515625" style="2" customWidth="1"/>
    <col min="3" max="3" width="14.421875" style="2" customWidth="1"/>
    <col min="4" max="4" width="12.8515625" style="2" customWidth="1"/>
    <col min="5" max="5" width="16.421875" style="2" customWidth="1"/>
    <col min="6" max="6" width="23.8515625" style="2" customWidth="1"/>
    <col min="7" max="7" width="7.140625" style="2" customWidth="1"/>
    <col min="8" max="8" width="14.7109375" style="2" customWidth="1"/>
    <col min="9" max="9" width="15.8515625" style="2" customWidth="1"/>
    <col min="10" max="10" width="16.140625" style="2" customWidth="1"/>
    <col min="11" max="11" width="14.00390625" style="2" customWidth="1"/>
    <col min="12" max="12" width="16.421875" style="2" customWidth="1"/>
    <col min="13" max="13" width="18.8515625" style="2" customWidth="1"/>
    <col min="14" max="14" width="13.421875" style="2" customWidth="1"/>
    <col min="15" max="15" width="21.140625" style="2" customWidth="1"/>
    <col min="16" max="255" width="8.8515625" style="2" customWidth="1"/>
    <col min="256" max="16384" width="10.421875" style="2" customWidth="1"/>
  </cols>
  <sheetData>
    <row r="3" ht="33">
      <c r="D3" s="288" t="s">
        <v>737</v>
      </c>
    </row>
    <row r="4" ht="12.75"/>
    <row r="5" ht="12.75"/>
    <row r="7" spans="1:15" s="1" customFormat="1" ht="20.25" customHeight="1">
      <c r="A7" s="291" t="s">
        <v>27</v>
      </c>
      <c r="B7" s="291" t="s">
        <v>29</v>
      </c>
      <c r="C7" s="12" t="s">
        <v>30</v>
      </c>
      <c r="D7" s="12" t="s">
        <v>30</v>
      </c>
      <c r="E7" s="12" t="s">
        <v>31</v>
      </c>
      <c r="F7" s="295" t="s">
        <v>32</v>
      </c>
      <c r="G7" s="295" t="s">
        <v>88</v>
      </c>
      <c r="H7" s="295" t="s">
        <v>152</v>
      </c>
      <c r="I7" s="11" t="s">
        <v>30</v>
      </c>
      <c r="J7" s="48" t="s">
        <v>153</v>
      </c>
      <c r="K7" s="49" t="s">
        <v>154</v>
      </c>
      <c r="L7" s="48" t="s">
        <v>155</v>
      </c>
      <c r="M7" s="49" t="s">
        <v>156</v>
      </c>
      <c r="N7" s="48" t="s">
        <v>157</v>
      </c>
      <c r="O7" s="49" t="s">
        <v>158</v>
      </c>
    </row>
    <row r="8" spans="1:15" s="1" customFormat="1" ht="20.25" customHeight="1">
      <c r="A8" s="292"/>
      <c r="B8" s="292"/>
      <c r="C8" s="14" t="s">
        <v>36</v>
      </c>
      <c r="D8" s="14" t="s">
        <v>93</v>
      </c>
      <c r="E8" s="14" t="s">
        <v>94</v>
      </c>
      <c r="F8" s="296"/>
      <c r="G8" s="296"/>
      <c r="H8" s="296" t="s">
        <v>152</v>
      </c>
      <c r="I8" s="14" t="s">
        <v>94</v>
      </c>
      <c r="J8" s="48" t="s">
        <v>161</v>
      </c>
      <c r="K8" s="49" t="s">
        <v>40</v>
      </c>
      <c r="L8" s="48" t="s">
        <v>38</v>
      </c>
      <c r="M8" s="49" t="s">
        <v>162</v>
      </c>
      <c r="N8" s="218" t="s">
        <v>163</v>
      </c>
      <c r="O8" s="219" t="s">
        <v>39</v>
      </c>
    </row>
    <row r="9" spans="1:15" ht="20.25" customHeight="1">
      <c r="A9" s="23" t="s">
        <v>100</v>
      </c>
      <c r="B9" s="23" t="s">
        <v>101</v>
      </c>
      <c r="C9" s="24">
        <v>44449</v>
      </c>
      <c r="D9" s="24"/>
      <c r="E9" s="25">
        <f>C9+5</f>
        <v>44454</v>
      </c>
      <c r="F9" s="230" t="s">
        <v>166</v>
      </c>
      <c r="G9" s="230" t="s">
        <v>167</v>
      </c>
      <c r="H9" s="230" t="s">
        <v>168</v>
      </c>
      <c r="I9" s="230">
        <v>44460</v>
      </c>
      <c r="J9" s="185"/>
      <c r="K9" s="185"/>
      <c r="L9" s="185"/>
      <c r="M9" s="185"/>
      <c r="N9" s="230">
        <f>I9+24</f>
        <v>44484</v>
      </c>
      <c r="O9" s="230">
        <f>I9+31</f>
        <v>44491</v>
      </c>
    </row>
    <row r="10" spans="1:15" ht="20.25" customHeight="1">
      <c r="A10" s="28" t="s">
        <v>100</v>
      </c>
      <c r="B10" s="28" t="s">
        <v>101</v>
      </c>
      <c r="C10" s="29"/>
      <c r="D10" s="29">
        <v>44450</v>
      </c>
      <c r="E10" s="30">
        <f>D10+4</f>
        <v>44454</v>
      </c>
      <c r="F10" s="231" t="s">
        <v>171</v>
      </c>
      <c r="G10" s="116" t="s">
        <v>172</v>
      </c>
      <c r="H10" s="116" t="s">
        <v>173</v>
      </c>
      <c r="I10" s="116">
        <v>44463</v>
      </c>
      <c r="J10" s="132">
        <f>I10+24</f>
        <v>44487</v>
      </c>
      <c r="K10" s="132">
        <f>I10+27</f>
        <v>44490</v>
      </c>
      <c r="L10" s="132">
        <f>I10+30</f>
        <v>44493</v>
      </c>
      <c r="M10" s="132">
        <f>I10+32</f>
        <v>44495</v>
      </c>
      <c r="N10" s="116"/>
      <c r="O10" s="116"/>
    </row>
    <row r="11" spans="1:15" ht="20.25" customHeight="1">
      <c r="A11" s="33" t="s">
        <v>108</v>
      </c>
      <c r="B11" s="33" t="s">
        <v>109</v>
      </c>
      <c r="C11" s="24">
        <v>44454</v>
      </c>
      <c r="D11" s="24"/>
      <c r="E11" s="25">
        <f>C11+4</f>
        <v>44458</v>
      </c>
      <c r="F11" s="230" t="s">
        <v>166</v>
      </c>
      <c r="G11" s="230" t="s">
        <v>167</v>
      </c>
      <c r="H11" s="230" t="s">
        <v>168</v>
      </c>
      <c r="I11" s="230">
        <v>44460</v>
      </c>
      <c r="J11" s="185"/>
      <c r="K11" s="185"/>
      <c r="L11" s="185"/>
      <c r="M11" s="185"/>
      <c r="N11" s="230">
        <f>I11+24</f>
        <v>44484</v>
      </c>
      <c r="O11" s="230">
        <f>I11+31</f>
        <v>44491</v>
      </c>
    </row>
    <row r="12" spans="1:15" ht="20.25" customHeight="1">
      <c r="A12" s="28" t="s">
        <v>108</v>
      </c>
      <c r="B12" s="28" t="s">
        <v>109</v>
      </c>
      <c r="C12" s="29"/>
      <c r="D12" s="29">
        <f>C11+1</f>
        <v>44455</v>
      </c>
      <c r="E12" s="30">
        <f>D12+3</f>
        <v>44458</v>
      </c>
      <c r="F12" s="231" t="s">
        <v>171</v>
      </c>
      <c r="G12" s="116" t="s">
        <v>172</v>
      </c>
      <c r="H12" s="116" t="s">
        <v>173</v>
      </c>
      <c r="I12" s="116">
        <v>44463</v>
      </c>
      <c r="J12" s="132">
        <f>I12+23</f>
        <v>44486</v>
      </c>
      <c r="K12" s="132">
        <f>I12+26</f>
        <v>44489</v>
      </c>
      <c r="L12" s="132">
        <f>I12+29</f>
        <v>44492</v>
      </c>
      <c r="M12" s="132">
        <f>I12+32</f>
        <v>44495</v>
      </c>
      <c r="N12" s="116"/>
      <c r="O12" s="116"/>
    </row>
    <row r="13" spans="1:15" ht="20.25" customHeight="1">
      <c r="A13" s="33" t="s">
        <v>114</v>
      </c>
      <c r="B13" s="33" t="s">
        <v>115</v>
      </c>
      <c r="C13" s="24">
        <v>44459</v>
      </c>
      <c r="D13" s="24"/>
      <c r="E13" s="25">
        <f>C13+4</f>
        <v>44463</v>
      </c>
      <c r="F13" s="230" t="s">
        <v>175</v>
      </c>
      <c r="G13" s="230" t="s">
        <v>167</v>
      </c>
      <c r="H13" s="230"/>
      <c r="I13" s="230"/>
      <c r="J13" s="229"/>
      <c r="K13" s="229"/>
      <c r="L13" s="229"/>
      <c r="M13" s="229"/>
      <c r="N13" s="230"/>
      <c r="O13" s="230"/>
    </row>
    <row r="14" spans="1:15" ht="20.25" customHeight="1">
      <c r="A14" s="28" t="s">
        <v>114</v>
      </c>
      <c r="B14" s="28" t="s">
        <v>115</v>
      </c>
      <c r="C14" s="29"/>
      <c r="D14" s="29">
        <f>C13+1</f>
        <v>44460</v>
      </c>
      <c r="E14" s="30">
        <f>D14+3</f>
        <v>44463</v>
      </c>
      <c r="F14" s="231" t="s">
        <v>181</v>
      </c>
      <c r="G14" s="116" t="s">
        <v>172</v>
      </c>
      <c r="H14" s="116" t="s">
        <v>182</v>
      </c>
      <c r="I14" s="116">
        <v>44470</v>
      </c>
      <c r="J14" s="132">
        <f>I14+23</f>
        <v>44493</v>
      </c>
      <c r="K14" s="132">
        <f>I14+26</f>
        <v>44496</v>
      </c>
      <c r="L14" s="132">
        <f>I14+29</f>
        <v>44499</v>
      </c>
      <c r="M14" s="132">
        <f>I14+32</f>
        <v>44502</v>
      </c>
      <c r="N14" s="116"/>
      <c r="O14" s="116"/>
    </row>
    <row r="15" spans="1:15" ht="20.25" customHeight="1">
      <c r="A15" s="23" t="s">
        <v>100</v>
      </c>
      <c r="B15" s="33" t="s">
        <v>118</v>
      </c>
      <c r="C15" s="24">
        <v>44471</v>
      </c>
      <c r="D15" s="24"/>
      <c r="E15" s="25">
        <f>C15+4</f>
        <v>44475</v>
      </c>
      <c r="F15" s="230" t="s">
        <v>349</v>
      </c>
      <c r="G15" s="230" t="s">
        <v>167</v>
      </c>
      <c r="H15" s="230" t="s">
        <v>350</v>
      </c>
      <c r="I15" s="230">
        <v>44483</v>
      </c>
      <c r="J15" s="229"/>
      <c r="K15" s="229"/>
      <c r="L15" s="229"/>
      <c r="M15" s="229"/>
      <c r="N15" s="230">
        <f>I15+24</f>
        <v>44507</v>
      </c>
      <c r="O15" s="230">
        <f>I15+31</f>
        <v>44514</v>
      </c>
    </row>
    <row r="16" spans="1:15" ht="20.25" customHeight="1">
      <c r="A16" s="28" t="s">
        <v>100</v>
      </c>
      <c r="B16" s="28" t="s">
        <v>118</v>
      </c>
      <c r="C16" s="29"/>
      <c r="D16" s="29">
        <f>C15+1</f>
        <v>44472</v>
      </c>
      <c r="E16" s="30">
        <f>D16+3</f>
        <v>44475</v>
      </c>
      <c r="F16" s="231" t="s">
        <v>185</v>
      </c>
      <c r="G16" s="116" t="s">
        <v>172</v>
      </c>
      <c r="H16" s="116" t="s">
        <v>186</v>
      </c>
      <c r="I16" s="116">
        <f>I14+8</f>
        <v>44478</v>
      </c>
      <c r="J16" s="132">
        <f>I16+24</f>
        <v>44502</v>
      </c>
      <c r="K16" s="132">
        <f>I16+27</f>
        <v>44505</v>
      </c>
      <c r="L16" s="132">
        <f>I16+30</f>
        <v>44508</v>
      </c>
      <c r="M16" s="132">
        <f>I16+32</f>
        <v>44510</v>
      </c>
      <c r="N16" s="116"/>
      <c r="O16" s="116"/>
    </row>
    <row r="17" spans="1:15" ht="20.25" customHeight="1">
      <c r="A17" s="23" t="s">
        <v>108</v>
      </c>
      <c r="B17" s="23" t="s">
        <v>123</v>
      </c>
      <c r="C17" s="24">
        <v>44474</v>
      </c>
      <c r="D17" s="24"/>
      <c r="E17" s="25">
        <f>C17+4</f>
        <v>44478</v>
      </c>
      <c r="F17" s="230" t="s">
        <v>349</v>
      </c>
      <c r="G17" s="230" t="s">
        <v>167</v>
      </c>
      <c r="H17" s="230" t="s">
        <v>350</v>
      </c>
      <c r="I17" s="230">
        <v>44483</v>
      </c>
      <c r="J17" s="229"/>
      <c r="K17" s="229"/>
      <c r="L17" s="229"/>
      <c r="M17" s="229"/>
      <c r="N17" s="230">
        <f>I17+24</f>
        <v>44507</v>
      </c>
      <c r="O17" s="230">
        <f>I17+31</f>
        <v>44514</v>
      </c>
    </row>
    <row r="18" spans="1:15" ht="20.25" customHeight="1">
      <c r="A18" s="28" t="s">
        <v>108</v>
      </c>
      <c r="B18" s="28" t="s">
        <v>123</v>
      </c>
      <c r="C18" s="29"/>
      <c r="D18" s="29">
        <f>C17+1</f>
        <v>44475</v>
      </c>
      <c r="E18" s="30">
        <f>D18+3</f>
        <v>44478</v>
      </c>
      <c r="F18" s="231" t="s">
        <v>175</v>
      </c>
      <c r="G18" s="116" t="s">
        <v>172</v>
      </c>
      <c r="H18" s="116"/>
      <c r="I18" s="116"/>
      <c r="J18" s="132"/>
      <c r="K18" s="132"/>
      <c r="L18" s="132"/>
      <c r="M18" s="132"/>
      <c r="N18" s="116"/>
      <c r="O18" s="116"/>
    </row>
    <row r="19" spans="1:15" ht="20.25" customHeight="1">
      <c r="A19" s="23" t="s">
        <v>114</v>
      </c>
      <c r="B19" s="33" t="s">
        <v>126</v>
      </c>
      <c r="C19" s="24">
        <v>44479</v>
      </c>
      <c r="D19" s="24"/>
      <c r="E19" s="25">
        <f>C19+4</f>
        <v>44483</v>
      </c>
      <c r="F19" s="230" t="s">
        <v>188</v>
      </c>
      <c r="G19" s="230" t="s">
        <v>167</v>
      </c>
      <c r="H19" s="230" t="s">
        <v>189</v>
      </c>
      <c r="I19" s="230">
        <f>I17+7</f>
        <v>44490</v>
      </c>
      <c r="J19" s="187"/>
      <c r="K19" s="187"/>
      <c r="L19" s="187"/>
      <c r="M19" s="187"/>
      <c r="N19" s="233">
        <f>I19+26</f>
        <v>44516</v>
      </c>
      <c r="O19" s="233">
        <f>I19+29</f>
        <v>44519</v>
      </c>
    </row>
    <row r="20" spans="1:15" ht="20.25" customHeight="1">
      <c r="A20" s="28" t="s">
        <v>114</v>
      </c>
      <c r="B20" s="28" t="s">
        <v>126</v>
      </c>
      <c r="C20" s="29"/>
      <c r="D20" s="29">
        <f>C19+1</f>
        <v>44480</v>
      </c>
      <c r="E20" s="30">
        <f>D20+3</f>
        <v>44483</v>
      </c>
      <c r="F20" s="231" t="s">
        <v>191</v>
      </c>
      <c r="G20" s="116" t="s">
        <v>172</v>
      </c>
      <c r="H20" s="116" t="s">
        <v>192</v>
      </c>
      <c r="I20" s="116">
        <v>44492</v>
      </c>
      <c r="J20" s="132">
        <f>I20+24</f>
        <v>44516</v>
      </c>
      <c r="K20" s="132">
        <f>I20+27</f>
        <v>44519</v>
      </c>
      <c r="L20" s="132">
        <f>I20+30</f>
        <v>44522</v>
      </c>
      <c r="M20" s="132">
        <f>I20+32</f>
        <v>44524</v>
      </c>
      <c r="N20" s="116"/>
      <c r="O20" s="116"/>
    </row>
    <row r="21" spans="1:15" ht="20.25" customHeight="1">
      <c r="A21" s="23" t="s">
        <v>100</v>
      </c>
      <c r="B21" s="33" t="s">
        <v>129</v>
      </c>
      <c r="C21" s="24">
        <v>44489</v>
      </c>
      <c r="D21" s="24"/>
      <c r="E21" s="25">
        <f>C21+4</f>
        <v>44493</v>
      </c>
      <c r="F21" s="230" t="s">
        <v>351</v>
      </c>
      <c r="G21" s="230" t="s">
        <v>167</v>
      </c>
      <c r="H21" s="230" t="s">
        <v>352</v>
      </c>
      <c r="I21" s="230">
        <f>I19+7</f>
        <v>44497</v>
      </c>
      <c r="J21" s="229"/>
      <c r="K21" s="229"/>
      <c r="L21" s="229"/>
      <c r="M21" s="229"/>
      <c r="N21" s="230">
        <f>I21+24</f>
        <v>44521</v>
      </c>
      <c r="O21" s="230">
        <f>I21+31</f>
        <v>44528</v>
      </c>
    </row>
    <row r="22" spans="1:15" ht="20.25" customHeight="1">
      <c r="A22" s="28" t="s">
        <v>100</v>
      </c>
      <c r="B22" s="28" t="s">
        <v>129</v>
      </c>
      <c r="C22" s="29"/>
      <c r="D22" s="29">
        <f>C21+1</f>
        <v>44490</v>
      </c>
      <c r="E22" s="30">
        <f>D22+3</f>
        <v>44493</v>
      </c>
      <c r="F22" s="231" t="s">
        <v>353</v>
      </c>
      <c r="G22" s="116" t="s">
        <v>172</v>
      </c>
      <c r="H22" s="116" t="s">
        <v>354</v>
      </c>
      <c r="I22" s="116">
        <f>I20+6</f>
        <v>44498</v>
      </c>
      <c r="J22" s="132">
        <f>I22+24</f>
        <v>44522</v>
      </c>
      <c r="K22" s="132">
        <f>I22+27</f>
        <v>44525</v>
      </c>
      <c r="L22" s="132">
        <f>I22+30</f>
        <v>44528</v>
      </c>
      <c r="M22" s="132">
        <f>I22+32</f>
        <v>44530</v>
      </c>
      <c r="N22" s="116"/>
      <c r="O22" s="116"/>
    </row>
    <row r="23" spans="1:15" ht="20.25" customHeight="1">
      <c r="A23" s="23" t="s">
        <v>108</v>
      </c>
      <c r="B23" s="23" t="s">
        <v>134</v>
      </c>
      <c r="C23" s="24">
        <v>44493</v>
      </c>
      <c r="D23" s="24"/>
      <c r="E23" s="25">
        <f>C23+4</f>
        <v>44497</v>
      </c>
      <c r="F23" s="230" t="s">
        <v>200</v>
      </c>
      <c r="G23" s="230" t="s">
        <v>167</v>
      </c>
      <c r="H23" s="230" t="s">
        <v>201</v>
      </c>
      <c r="I23" s="230">
        <v>44508</v>
      </c>
      <c r="J23" s="229"/>
      <c r="K23" s="229"/>
      <c r="L23" s="229"/>
      <c r="M23" s="229"/>
      <c r="N23" s="233">
        <f>I23+26</f>
        <v>44534</v>
      </c>
      <c r="O23" s="233">
        <f>I23+29</f>
        <v>44537</v>
      </c>
    </row>
    <row r="24" spans="1:15" ht="20.25" customHeight="1">
      <c r="A24" s="28" t="s">
        <v>108</v>
      </c>
      <c r="B24" s="28" t="s">
        <v>134</v>
      </c>
      <c r="C24" s="29"/>
      <c r="D24" s="29">
        <f>C23+1</f>
        <v>44494</v>
      </c>
      <c r="E24" s="30">
        <f>D24+3</f>
        <v>44497</v>
      </c>
      <c r="F24" s="231" t="s">
        <v>197</v>
      </c>
      <c r="G24" s="116" t="s">
        <v>172</v>
      </c>
      <c r="H24" s="116" t="s">
        <v>198</v>
      </c>
      <c r="I24" s="116">
        <f>I22+2</f>
        <v>44500</v>
      </c>
      <c r="J24" s="132">
        <f>I24+24</f>
        <v>44524</v>
      </c>
      <c r="K24" s="132">
        <f>I24+27</f>
        <v>44527</v>
      </c>
      <c r="L24" s="132">
        <f>I24+30</f>
        <v>44530</v>
      </c>
      <c r="M24" s="132">
        <f>I24+32</f>
        <v>44532</v>
      </c>
      <c r="N24" s="116"/>
      <c r="O24" s="116"/>
    </row>
    <row r="25" spans="1:15" ht="20.25" customHeight="1">
      <c r="A25" s="33" t="s">
        <v>114</v>
      </c>
      <c r="B25" s="33" t="s">
        <v>137</v>
      </c>
      <c r="C25" s="24">
        <v>44500</v>
      </c>
      <c r="D25" s="24"/>
      <c r="E25" s="25">
        <f>C25+4</f>
        <v>44504</v>
      </c>
      <c r="F25" s="230" t="s">
        <v>200</v>
      </c>
      <c r="G25" s="230" t="s">
        <v>167</v>
      </c>
      <c r="H25" s="230" t="s">
        <v>201</v>
      </c>
      <c r="I25" s="230">
        <v>44508</v>
      </c>
      <c r="J25" s="229"/>
      <c r="K25" s="229"/>
      <c r="L25" s="229"/>
      <c r="M25" s="229"/>
      <c r="N25" s="230">
        <f>I25+24</f>
        <v>44532</v>
      </c>
      <c r="O25" s="230">
        <f>I25+31</f>
        <v>44539</v>
      </c>
    </row>
    <row r="26" spans="1:15" ht="20.25" customHeight="1">
      <c r="A26" s="28" t="s">
        <v>114</v>
      </c>
      <c r="B26" s="28" t="s">
        <v>137</v>
      </c>
      <c r="C26" s="29"/>
      <c r="D26" s="29">
        <f>C25+1</f>
        <v>44501</v>
      </c>
      <c r="E26" s="30">
        <f>D26+3</f>
        <v>44504</v>
      </c>
      <c r="F26" s="232" t="s">
        <v>203</v>
      </c>
      <c r="G26" s="116" t="s">
        <v>172</v>
      </c>
      <c r="H26" s="116" t="s">
        <v>204</v>
      </c>
      <c r="I26" s="116">
        <v>44507</v>
      </c>
      <c r="J26" s="132"/>
      <c r="K26" s="132"/>
      <c r="L26" s="132"/>
      <c r="M26" s="132"/>
      <c r="N26" s="116"/>
      <c r="O26" s="116"/>
    </row>
    <row r="27" spans="1:15" ht="20.25" customHeight="1">
      <c r="A27" s="33" t="s">
        <v>100</v>
      </c>
      <c r="B27" s="33" t="s">
        <v>140</v>
      </c>
      <c r="C27" s="24">
        <f>C23+14</f>
        <v>44507</v>
      </c>
      <c r="D27" s="24"/>
      <c r="E27" s="25">
        <f>C27+4</f>
        <v>44511</v>
      </c>
      <c r="F27" s="230" t="s">
        <v>212</v>
      </c>
      <c r="G27" s="230" t="s">
        <v>167</v>
      </c>
      <c r="H27" s="230" t="s">
        <v>213</v>
      </c>
      <c r="I27" s="230">
        <v>44520</v>
      </c>
      <c r="J27" s="229"/>
      <c r="K27" s="229"/>
      <c r="L27" s="229"/>
      <c r="M27" s="229"/>
      <c r="N27" s="230">
        <f>I27+24</f>
        <v>44544</v>
      </c>
      <c r="O27" s="230">
        <f>I27+31</f>
        <v>44551</v>
      </c>
    </row>
    <row r="28" spans="1:15" ht="20.25" customHeight="1">
      <c r="A28" s="28" t="s">
        <v>100</v>
      </c>
      <c r="B28" s="28" t="s">
        <v>140</v>
      </c>
      <c r="C28" s="29"/>
      <c r="D28" s="29">
        <f>C27+1</f>
        <v>44508</v>
      </c>
      <c r="E28" s="30">
        <f>D28+3</f>
        <v>44511</v>
      </c>
      <c r="F28" s="231" t="s">
        <v>209</v>
      </c>
      <c r="G28" s="116" t="s">
        <v>172</v>
      </c>
      <c r="H28" s="116" t="s">
        <v>210</v>
      </c>
      <c r="I28" s="116">
        <f>I26+7</f>
        <v>44514</v>
      </c>
      <c r="J28" s="132">
        <f>I28+24</f>
        <v>44538</v>
      </c>
      <c r="K28" s="132">
        <f>I28+27</f>
        <v>44541</v>
      </c>
      <c r="L28" s="132">
        <f>I28+30</f>
        <v>44544</v>
      </c>
      <c r="M28" s="132">
        <f>I28+32</f>
        <v>44546</v>
      </c>
      <c r="N28" s="116"/>
      <c r="O28" s="116"/>
    </row>
    <row r="29" spans="7:12" ht="20.25" customHeight="1">
      <c r="G29" s="55"/>
      <c r="H29" s="55"/>
      <c r="K29" s="56" t="s">
        <v>8</v>
      </c>
      <c r="L29" s="55"/>
    </row>
    <row r="30" spans="7:12" ht="20.25" customHeight="1">
      <c r="G30" s="57"/>
      <c r="H30" s="57"/>
      <c r="K30" s="58" t="s">
        <v>10</v>
      </c>
      <c r="L30" s="57"/>
    </row>
    <row r="31" spans="7:12" ht="20.25" customHeight="1">
      <c r="G31" s="59"/>
      <c r="H31" s="59"/>
      <c r="K31" s="58" t="s">
        <v>12</v>
      </c>
      <c r="L31" s="59"/>
    </row>
    <row r="32" spans="7:12" ht="20.25" customHeight="1">
      <c r="G32" s="60"/>
      <c r="H32" s="60"/>
      <c r="K32" s="58" t="s">
        <v>14</v>
      </c>
      <c r="L32" s="60"/>
    </row>
    <row r="33" spans="7:12" ht="20.25" customHeight="1">
      <c r="G33" s="61"/>
      <c r="H33" s="61"/>
      <c r="I33" s="42"/>
      <c r="K33" s="284" t="s">
        <v>16</v>
      </c>
      <c r="L33" s="61"/>
    </row>
    <row r="34" spans="7:12" ht="20.25" customHeight="1">
      <c r="G34" s="55"/>
      <c r="H34" s="55"/>
      <c r="K34" s="58" t="s">
        <v>18</v>
      </c>
      <c r="L34" s="42"/>
    </row>
    <row r="35" ht="20.25" customHeight="1"/>
    <row r="36" ht="20.25" customHeight="1"/>
    <row r="37" ht="20.25" customHeight="1"/>
    <row r="38" ht="20.25" customHeight="1"/>
    <row r="39" spans="6:13" ht="12.75">
      <c r="F39" s="39"/>
      <c r="G39" s="39"/>
      <c r="H39" s="39"/>
      <c r="I39" s="39"/>
      <c r="J39" s="39"/>
      <c r="K39" s="39"/>
      <c r="L39" s="39"/>
      <c r="M39" s="39"/>
    </row>
    <row r="40" spans="6:13" ht="15.75">
      <c r="F40" s="42"/>
      <c r="G40" s="42"/>
      <c r="H40" s="55"/>
      <c r="I40" s="55"/>
      <c r="J40" s="85"/>
      <c r="K40" s="55"/>
      <c r="L40" s="56"/>
      <c r="M40" s="55"/>
    </row>
    <row r="41" spans="6:13" ht="15.75">
      <c r="F41" s="42"/>
      <c r="G41" s="42"/>
      <c r="H41" s="57"/>
      <c r="I41" s="57"/>
      <c r="J41" s="86"/>
      <c r="K41" s="57"/>
      <c r="L41" s="58"/>
      <c r="M41" s="57"/>
    </row>
    <row r="42" spans="6:13" ht="15.75">
      <c r="F42" s="45"/>
      <c r="G42" s="45"/>
      <c r="H42" s="59"/>
      <c r="I42" s="59"/>
      <c r="J42" s="86"/>
      <c r="K42" s="59"/>
      <c r="L42" s="58"/>
      <c r="M42" s="59"/>
    </row>
    <row r="43" spans="6:13" ht="15.75">
      <c r="F43" s="45"/>
      <c r="G43" s="45"/>
      <c r="H43" s="60"/>
      <c r="I43" s="60"/>
      <c r="J43" s="86"/>
      <c r="K43" s="60"/>
      <c r="L43" s="58"/>
      <c r="M43" s="60"/>
    </row>
    <row r="44" spans="6:14" ht="12.75">
      <c r="F44" s="42"/>
      <c r="G44" s="42"/>
      <c r="H44" s="61"/>
      <c r="I44" s="61"/>
      <c r="J44" s="86"/>
      <c r="K44" s="61"/>
      <c r="L44" s="58"/>
      <c r="M44" s="61"/>
      <c r="N44" s="42"/>
    </row>
    <row r="45" spans="6:13" ht="12.75">
      <c r="F45" s="42"/>
      <c r="G45" s="42"/>
      <c r="H45" s="42"/>
      <c r="I45" s="42"/>
      <c r="J45" s="86"/>
      <c r="K45" s="42"/>
      <c r="L45" s="58"/>
      <c r="M45" s="42"/>
    </row>
    <row r="46" spans="6:13" ht="12.75">
      <c r="F46" s="42"/>
      <c r="G46" s="42"/>
      <c r="H46" s="42"/>
      <c r="I46" s="42"/>
      <c r="J46" s="42"/>
      <c r="K46" s="42"/>
      <c r="L46" s="42"/>
      <c r="M46" s="42"/>
    </row>
  </sheetData>
  <sheetProtection/>
  <mergeCells count="5">
    <mergeCell ref="A7:A8"/>
    <mergeCell ref="B7:B8"/>
    <mergeCell ref="F7:F8"/>
    <mergeCell ref="G7:G8"/>
    <mergeCell ref="H7:H8"/>
  </mergeCells>
  <printOptions/>
  <pageMargins left="0.7" right="0.7" top="0.75" bottom="0.75" header="0.3" footer="0.3"/>
  <pageSetup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Diep Vo</dc:creator>
  <cp:keywords/>
  <dc:description/>
  <cp:lastModifiedBy>Diep Vo</cp:lastModifiedBy>
  <cp:lastPrinted>2020-04-23T07:45:00Z</cp:lastPrinted>
  <dcterms:created xsi:type="dcterms:W3CDTF">2018-01-29T08:24:00Z</dcterms:created>
  <dcterms:modified xsi:type="dcterms:W3CDTF">2021-10-08T01:33:41Z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1033-11.2.0.10258</vt:lpwstr>
  </property>
  <property fmtid="{D5CDD505-2E9C-101B-9397-08002B2CF9AE}" pid="3" name="ICV">
    <vt:lpwstr>2DCA563EE29F428F8B523BD15EF37ED7</vt:lpwstr>
  </property>
</Properties>
</file>